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cu\Repos\stonegate-hoa-analysis\deliverables\"/>
    </mc:Choice>
  </mc:AlternateContent>
  <xr:revisionPtr revIDLastSave="0" documentId="13_ncr:1_{490237E4-0419-448E-B277-6ED9AE3F88B4}" xr6:coauthVersionLast="47" xr6:coauthVersionMax="47" xr10:uidLastSave="{00000000-0000-0000-0000-000000000000}"/>
  <bookViews>
    <workbookView xWindow="1950" yWindow="1950" windowWidth="21600" windowHeight="11295" xr2:uid="{00000000-000D-0000-FFFF-FFFF00000000}"/>
  </bookViews>
  <sheets>
    <sheet name="ReadMe" sheetId="1" r:id="rId1"/>
    <sheet name="Weights" sheetId="2" r:id="rId2"/>
    <sheet name="Amenity Matrix" sheetId="3" r:id="rId3"/>
    <sheet name="Comparison" sheetId="4" r:id="rId4"/>
    <sheet name="Market" sheetId="5" r:id="rId5"/>
    <sheet name="Sources"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4" i="4" l="1"/>
  <c r="S14" i="4"/>
  <c r="U14" i="4" s="1"/>
  <c r="P14" i="4"/>
  <c r="O14" i="4"/>
  <c r="N14" i="4"/>
  <c r="M14" i="4"/>
  <c r="L14" i="4"/>
  <c r="Q14" i="4" s="1"/>
  <c r="J14" i="4"/>
  <c r="H14" i="4"/>
  <c r="I14" i="4" s="1"/>
  <c r="T13" i="4"/>
  <c r="S13" i="4"/>
  <c r="U13" i="4" s="1"/>
  <c r="P13" i="4"/>
  <c r="O13" i="4"/>
  <c r="N13" i="4"/>
  <c r="M13" i="4"/>
  <c r="L13" i="4"/>
  <c r="Q13" i="4" s="1"/>
  <c r="J13" i="4"/>
  <c r="H13" i="4"/>
  <c r="I13" i="4" s="1"/>
  <c r="T12" i="4"/>
  <c r="S12" i="4"/>
  <c r="U12" i="4" s="1"/>
  <c r="P12" i="4"/>
  <c r="O12" i="4"/>
  <c r="N12" i="4"/>
  <c r="M12" i="4"/>
  <c r="L12" i="4"/>
  <c r="Q12" i="4" s="1"/>
  <c r="J12" i="4"/>
  <c r="H12" i="4"/>
  <c r="I12" i="4" s="1"/>
  <c r="T11" i="4"/>
  <c r="S11" i="4"/>
  <c r="U11" i="4" s="1"/>
  <c r="Q11" i="4"/>
  <c r="P11" i="4"/>
  <c r="O11" i="4"/>
  <c r="N11" i="4"/>
  <c r="M11" i="4"/>
  <c r="L11" i="4"/>
  <c r="J11" i="4"/>
  <c r="H11" i="4"/>
  <c r="I11" i="4" s="1"/>
  <c r="T10" i="4"/>
  <c r="S10" i="4"/>
  <c r="U10" i="4" s="1"/>
  <c r="P10" i="4"/>
  <c r="O10" i="4"/>
  <c r="N10" i="4"/>
  <c r="M10" i="4"/>
  <c r="L10" i="4"/>
  <c r="Q10" i="4" s="1"/>
  <c r="J10" i="4"/>
  <c r="H10" i="4"/>
  <c r="I10" i="4" s="1"/>
  <c r="T9" i="4"/>
  <c r="S9" i="4"/>
  <c r="U9" i="4" s="1"/>
  <c r="P9" i="4"/>
  <c r="O9" i="4"/>
  <c r="N9" i="4"/>
  <c r="M9" i="4"/>
  <c r="L9" i="4"/>
  <c r="Q9" i="4" s="1"/>
  <c r="J9" i="4"/>
  <c r="H9" i="4"/>
  <c r="I9" i="4" s="1"/>
  <c r="T8" i="4"/>
  <c r="S8" i="4"/>
  <c r="U8" i="4" s="1"/>
  <c r="P8" i="4"/>
  <c r="O8" i="4"/>
  <c r="N8" i="4"/>
  <c r="M8" i="4"/>
  <c r="L8" i="4"/>
  <c r="Q8" i="4" s="1"/>
  <c r="J8" i="4"/>
  <c r="H8" i="4"/>
  <c r="I8" i="4" s="1"/>
  <c r="T7" i="4"/>
  <c r="S7" i="4"/>
  <c r="U7" i="4" s="1"/>
  <c r="P7" i="4"/>
  <c r="O7" i="4"/>
  <c r="N7" i="4"/>
  <c r="M7" i="4"/>
  <c r="L7" i="4"/>
  <c r="Q7" i="4" s="1"/>
  <c r="J7" i="4"/>
  <c r="H7" i="4"/>
  <c r="I7" i="4" s="1"/>
  <c r="T6" i="4"/>
  <c r="S6" i="4"/>
  <c r="U6" i="4" s="1"/>
  <c r="P6" i="4"/>
  <c r="O6" i="4"/>
  <c r="N6" i="4"/>
  <c r="M6" i="4"/>
  <c r="L6" i="4"/>
  <c r="Q6" i="4" s="1"/>
  <c r="J6" i="4"/>
  <c r="H6" i="4"/>
  <c r="I6" i="4" s="1"/>
  <c r="T5" i="4"/>
  <c r="S5" i="4"/>
  <c r="U5" i="4" s="1"/>
  <c r="P5" i="4"/>
  <c r="O5" i="4"/>
  <c r="N5" i="4"/>
  <c r="M5" i="4"/>
  <c r="L5" i="4"/>
  <c r="Q5" i="4" s="1"/>
  <c r="J5" i="4"/>
  <c r="H5" i="4"/>
  <c r="I5" i="4" s="1"/>
  <c r="T4" i="4"/>
  <c r="S4" i="4"/>
  <c r="U4" i="4" s="1"/>
  <c r="P4" i="4"/>
  <c r="O4" i="4"/>
  <c r="N4" i="4"/>
  <c r="M4" i="4"/>
  <c r="L4" i="4"/>
  <c r="Q4" i="4" s="1"/>
  <c r="J4" i="4"/>
  <c r="H4" i="4"/>
  <c r="I4" i="4" s="1"/>
  <c r="T3" i="4"/>
  <c r="S3" i="4"/>
  <c r="U3" i="4" s="1"/>
  <c r="P3" i="4"/>
  <c r="O3" i="4"/>
  <c r="N3" i="4"/>
  <c r="M3" i="4"/>
  <c r="L3" i="4"/>
  <c r="Q3" i="4" s="1"/>
  <c r="J3" i="4"/>
  <c r="H3" i="4"/>
  <c r="I3" i="4" s="1"/>
  <c r="T2" i="4"/>
  <c r="S2" i="4"/>
  <c r="U2" i="4" s="1"/>
  <c r="P2" i="4"/>
  <c r="O2" i="4"/>
  <c r="N2" i="4"/>
  <c r="M2" i="4"/>
  <c r="L2" i="4"/>
  <c r="Q2" i="4" s="1"/>
  <c r="J2" i="4"/>
  <c r="H2" i="4"/>
  <c r="I2" i="4" s="1"/>
</calcChain>
</file>

<file path=xl/sharedStrings.xml><?xml version="1.0" encoding="utf-8"?>
<sst xmlns="http://schemas.openxmlformats.org/spreadsheetml/2006/main" count="1016" uniqueCount="639">
  <si>
    <t>Stonegate HOA Amenities vs. Assessment Dues — Comparison Workbook</t>
  </si>
  <si>
    <t>Generated 2026-08-17 · repo: marcman87/stonegate-hoa-analysis · data: data/neighborhoods.json</t>
  </si>
  <si>
    <t>Tabs</t>
  </si>
  <si>
    <t>Comparison — one row per neighborhood; amenity score and $/point are FORMULAS driven by the Weights tab.</t>
  </si>
  <si>
    <t>Weights — EDIT THE YELLOW CELLS to re-weight amenities; Comparison recalculates.</t>
  </si>
  <si>
    <t>Amenity Matrix — 1/0 amenity flags per neighborhood (source data).</t>
  </si>
  <si>
    <t>Market — housing-market stats per neighborhood (average home price + basis, range, $/sqft, days on market, trend).</t>
  </si>
  <si>
    <t>Sources — every figure's citation with what it supports.</t>
  </si>
  <si>
    <t>Methodology &amp; key caveats</t>
  </si>
  <si>
    <t>Dues: local realtor workbook (Aug 2026) is the authoritative source, cross-checked against HOA sites and MLS listing data. Stonegate's $2,178.50 independently corroborated by a 3-listing $2,095 cluster (2025) on a $1,744 (2021) → $2,095 (2025) trajectory.</t>
  </si>
  <si>
    <t>Amenity score = SUMPRODUCT(amenity flags, weights) + ponds x per-pond weight + common acres / 10 x per-10-acres weight. Ponds and maintained acreage are scored because dues fund landscaping and pond electrical (fountains/aeration). Defaults: pool/golf 3; clubhouse/tennis/fitness 2; rest 1; 1/pond; 1 per 10 acres. Common acreage is publicly verifiable for only a minority of neighborhoods — unverifiable acreage/ponds contribute 0 to the score (see Amenity Matrix notes), which can understate land-rich comps with unpublished figures.</t>
  </si>
  <si>
    <t>Holliday Farms: dues cover grounds only — pool/golf/fitness/social require separate club memberships. Its score therefore overstates what dues buy.</t>
  </si>
  <si>
    <t>Wild Air: brand-new development; amenities partly planned rather than delivered; dues $2,750–$3,000 by section.</t>
  </si>
  <si>
    <t>Scope: Zionsville neighborhoods only (regional benchmarks WestClay / Jackson's Grant / Walker Farms removed 2026-08-17 per Marcus). Price metric = AVERAGE sale price; see each row's Average basis (some are computed means over recent solds; new-construction entries may average ask prices).</t>
  </si>
  <si>
    <t>Market $/sqft and days-on-market mix sold-based and active-listing methodologies across neighborhoods — directional only, not strictly comparable. Blackstone market figures are Redfin AVM estimates, not sales.</t>
  </si>
  <si>
    <t>Cell colors: yellow = edit me · blue = hardcoded input from source data · black = formula.</t>
  </si>
  <si>
    <t>Pool</t>
  </si>
  <si>
    <t>Clubhouse</t>
  </si>
  <si>
    <t>Tennis/Pickleball</t>
  </si>
  <si>
    <t>Fitness</t>
  </si>
  <si>
    <t>Golf</t>
  </si>
  <si>
    <t>Playground</t>
  </si>
  <si>
    <t>Trails</t>
  </si>
  <si>
    <t>Ponds/Greenspace</t>
  </si>
  <si>
    <t>Events</t>
  </si>
  <si>
    <t>Ponds (per pond)</t>
  </si>
  <si>
    <t>Common space (per 10 ac)</t>
  </si>
  <si>
    <t>Weight</t>
  </si>
  <si>
    <t>Recommended</t>
  </si>
  <si>
    <t>Edit the yellow cells (0–10). The Comparison tab recalculates automatically. Row 3 = RECOMMENDED property-value weights (1 pt ~= 1% typical price premium per hedonic-pricing research; see data/recommended-weights.json for per-item rationale and citations) — copy row 3 onto row 2 to apply.</t>
  </si>
  <si>
    <t>Defaults: pool/golf = 3, clubhouse/tennis/fitness = 2, playground/trails/ponds/events = 1; ponds 1 pt each, common space 1 pt per 10 acres (assumptions — chosen, not sourced). Ponds/acreage are scored because dues fund landscaping and pond electrical.</t>
  </si>
  <si>
    <t>Neighborhood</t>
  </si>
  <si>
    <t>Ponds (count)</t>
  </si>
  <si>
    <t>Common acres</t>
  </si>
  <si>
    <t>Amenity notes</t>
  </si>
  <si>
    <t>Stonegate</t>
  </si>
  <si>
    <t>Competition-size pool + kiddie/wading pool, Meeting House (clubhouse) with fitness center and indoor basketball (fitness confirmed by realtor + listing data; POA site is member-gated), 70+ acres parks/open space incl. Carol Park, three named ponds with fountains/lighting, walking paths, Village Square / business district adjacency. No tennis/pickleball or golf. GROUNDS: Two different figures from two different kinds of source, neither is a primary POA/plat document with a precise acre count: (1) Total platted acreage — "Total Acres 189 ac" appears on zville.com's Stonegate subdivision data page (a real-estate data aggregator, presumably pulling county plat/GIS data), which also lists "3 Ponds" and average lot size 0.41 ac. (2) Common-area/open-space acreage — "over 70 acres of parks, open space and preserves" is a marketing figure from a real-estate agent's neighborhood-overview page (zvillehomes.com), describing this as a rounded "over 70" claim, not a precise engineered common-area total. I checked stonegatepoa.com (home, about, FAQ, helpful-contacts, documents-and-forms, full sitemap) directly and it does NOT state either acreage figure anywhere in its public (non-login-gated) content — so despite being widely repeated, the 70-acre figure is not verifiable against the POA's own site. The POA's Declaration of Covenants, Conditions &amp; Restrictions (CCR, recorded Boone County) defines "Common Areas" and lists individually-lettered/named parcels (Common Area A, C, D, F, G, I, J, M, N, O, Q...) but never states a cumulative acreage for them — the 70-acre total could not be corroborated in that 198-page primary document. Treat 70 ac as an approximate, marketing-sourced figure and 189 ac as the more likely-reliable total (third-party aggregator, not a primary plat citation either). REVIEWER CAVEAT: 70 ac common + ~155 ac of lots exceeds the 189 ac aggregator total — at least one of the three figures (70 marketing, 189 aggregator, 0.41 avg lot) is off; 70 kept as the widely-repeated approximate figure, treat as ~. Ponds: Confirmed via the POA's own Declaration of Covenants (CCR, recorded Boone County, Instrument-referenced, ~198 pp with amendments): (1) Section 3.02 "Maintenance" — the Association maintains Common Areas including "lighting, landscaping and other similar improvements," a general (not pond-specific) lighting-maintenance obligation. (2) Section 4.06 "Pond and Pond Maintenance Easement Rights" — reserves rights for Developer/Association "to create, recreate, restore, maintain, repair, renew or replace a Pond... any waterfalls (or any fountains) located within a Pond... or any pumps, equipment, structures or appurtenances thereto," i.e., the POA has a standing easement/obligation covering pond fountains and pump equipment. (3) A named parcel, "Common Area D," is explicitly described as "preserved as open space and as landscaped and improved (with gazebo, pond fountain and retaining wall) by Developer" — a specific, confirmed pond fountain. (4) A separate landscaped-entry parcel ("Common Area Block 'C'") is described as having "common lighted identification signage and entrance features," confirming POA-maintained entry lighting (not pond lighting specifically). I could NOT find in public sources: names of the 3 individual ponds, confirmation that all three (vs. just one) have fountains/lighting, or any explicit mention of mechanical "aeration" systems (fountains functionally aerate but the CCR doesn't use that term). Real-estate listing copy independently corroborates "two... ponds with fountains" visible from at least one property (6733 Jons Station listing, per search-result summary), consistent with — but not proof of — the "3 ponds, fountains + lighting" figure you already had.</t>
  </si>
  <si>
    <t>Austin Oaks</t>
  </si>
  <si>
    <t>Clubhouse with indoor basketball, indoor AND outdoor tennis/pickleball, outdoor lap pool, playground, ponds. Estate-lot community (0.5–1 acre) in three sections (Autumnwood, Summerglen, Winterspring). GROUNDS: Only a TOTAL platted-development acreage figure was found, not a separate HOA common-area/open-space figure. zville.com lists "Total Acres 159 ac" for Austin Oaks with 266 homes. Note this 159 ac appears to cover the whole platted development (lots + common area + roads combined) rather than being additive to lot acreage: 266 homes × the stated avg lot size of 0.59 ac alone = ~157 ac, which would leave implausibly little (~2 ac) for the clubhouse, pool, courts, park, and pond if 159 ac were common-area-exclusive. So 159 ac should be read as total platted acreage, not common area, and the true dedicated common-area/open-space acreage remains unpublished anywhere I could find (not on the official HOA site, its Documents &amp; Forms page, or any real-estate aggregator). It would likely be stated in the recorded Plat or the Austin Oaks Declaration of Covenants — both exist as documents referenced on austinoakszionsville.com/documents-and-forms/ but are not posted publicly (linked only to a resident portal / management company site), and I could not locate a copy hosted by the Town of Zionsville or Boone County that states the acreage explicitly. Ponds: none found — no source mentions fountains, aeration, or lighting for the Austin Oaks pond</t>
  </si>
  <si>
    <t>Eagles Nest</t>
  </si>
  <si>
    <t>584-home Ryland-built community: pool, tennis courts, clubhouse, park, playground. GROUNDS: Only a TOTAL platted-development acreage figure (176 ac) was found, sourced to real-estate aggregator zville.com, not a primary Boone County plat document. No source — including the HOA's own recorded Declaration of Covenants (CC&amp;Rs, recorded 2005-07-11, Boone County Instrument #0507767) — publishes a separate "Common Area" (HOA-maintained open space/parks/entries) acreage figure. The CC&amp;Rs define Common Area only functionally (Plat-designated "Blocks"/"C.A.", the Pool, and other Declarant-designated areas) and assign the Association maintenance duties (Article X: lighting, landscaping, pools, amenity areas, Trail System, sidewalks, entrance monuments) without ever stating an acreage number. Common area acreage is therefore unverifiable from public sources and is reported as null. Ponds: none found — the HOA's own "Community Facilities" page lists only Pool, Playground, Tennis Court, and Basketball Court (no pond/lake amenities); the HOA's "Lake Areas" page is boilerplate CC&amp;R restriction language (no swimming/boating/trespass) with no fountain, aeration, or lighting features mentioned; the CC&amp;Rs' "Eagles Nest Legal Drain" provision covers retention-pond/storm-sewer/tile-drain maintenance but is funded by a Boone County-billed per-lot drainage fee (≤$100/lot/yr via property tax), not HOA electric spend, and describes no electrical pond equipment</t>
  </si>
  <si>
    <t>Royal Run</t>
  </si>
  <si>
    <t>Pool, clubhouse, walking paths, sports courts (tennis/basketball — no pickleball-specific courts identified), ponds. Unusually transparent published finances. GROUNDS: No published figure for the TOTAL platted acreage of the Royal Run development was found in public sources (HOA site, real-estate marketing, or a Zionsville planning/zoning document). Two overlapping figures exist for HOA-maintained common area/greenspace: the HOA's own site (royalrun.org) and multiple real-estate/marketing pages consistently say "nearly 68 acres of greenspace (including Ottinger Park)" — this appears to be the community's standard, most-repeated figure. A 2018 Current in Zionsville (youarecurrent.com) news article gives a higher, rounder figure — "more than 70 acres of common space, including nine ponds, one pool and a clubhouse" — likely a slightly different accounting (may include the pool/clubhouse footprint and pond surface area that the 68-acre "greenspace" figure excludes, or simply an approximation). Reported the more conservative/more-repeated 68-acre figure as commonAreaAcres, with the 70-acre variant noted for context. Neither source breaks out a separate "total platted acreage of the whole subdivision" distinct from HOA common area. Ponds: none found — no public source (HOA site, dues/budget page, downloads/covenants page, or news coverage) specifies fountains, aeration systems, or lighting on the ponds. The HOA's 2023 per-home dues breakdown lists a generic "$33.47 – Ponds" line item with no equipment detail, and history of the ponds being "full of algae" (2017–2018) with the board pursuing unspecified "vendors and solutions" — consistent with some kind of active maintenance program, but nothing confirms electrical fountains/aerators/lighting specifically.</t>
  </si>
  <si>
    <t>Fieldstone / Brookhaven</t>
  </si>
  <si>
    <t>Community pool + pool house (card access), playground, basketball court, tennis courts, walking trails, nature areas, pond, snow removal. GROUNDS: REVIEWER CORRECTION: the 80-acre figure is Brookhaven-only developer marketing recorded against a combined two-subdivision total (scope mismatch; 80 of Brookhaven's own ~137 ac is implausible) — set to null. Two figures, not directly comparable:
TOTAL PLATTED ACREAGE (180 ac, high confidence): Fieldstone and Brookhaven are adjoining subdivisions in Zionsville (300 S &amp; East of US-421, near Alamosa Ln/Abbitt Trl), governed together — they share one community pool and appear jointly as "Brookhaven Fieldstone Hoa" in business directories at 2732 Still Creek Dr, Zionsville, IN 46077. zville.com's neighborhood data pages (which draw on county/plat-style records) list Brookhaven at 137 acres (256 homes, built by Drees Homes 2007–2018) and Fieldstone at 43 acres (~90 homes, built ~2008–2012). Sum = 180 acres. No single "combined Fieldstone-Brookhaven" plat total was found published anywhere — I added the two independently-reported figures myself.
HOA-MAINTAINED COMMON AREA (~80 ac, LOW confidence, Brookhaven portion only): Drees Homes' original marketing copy for Brookhaven (repeated in a realtor blog and echoed in the New Home Source listing title) describes the community as having "a neighborhood pool, playground, ponds, waterfalls and more than 80 acres of open green space." This is a developer marketing claim, not a plat-recorded or HOA-audited open-space figure, and I could not find it corroborated on any HOA, town, or GIS document. It also only covers Brookhaven — no comparable open-space number was found for Fieldstone, so it should NOT be read as covering the full 180-acre combined footprint. Treat 80 as "more than 80, per developer marketing, Brookhaven only" rather than an authoritative common-area total.
No Town of Zionsville primary/secondary plat document, HOA financial statement, or reserve study giving an audited common-area acreage was locatable via public web search for either subdivision. Ponds: Brookhaven has 4 ponds/lakes, of which 3 have fountains, per Brookhaven HOA's own FAQ page (content only accessible via cached search snippets — see confidence note below). The same FAQ states "roughly half the [HOA] budget goes to landscaping, lawn care and pond maintenance/operation, with utilities (electric, water and sewer) being the next biggest expense," which is consistent with electric-powered pond fountains driving HOA electric costs. Separately, Drees Homes marketing describes a "cascading fountain" and a "wandering stream that flows into a waterfall" at the neighborhood's stone entranceway/"Mother's Garden" feature — this appears to be a decorative entry water feature distinct from the 4 ponds, not confirmed as one of the fountained ponds. No aeration-system or pond-lighting details were found for Brookhaven. Fieldstone has 2 ponds (per zville.com), but no fountain/aeration/lighting details for Fieldstone's ponds were found anywhere in public sources.</t>
  </si>
  <si>
    <t>Holliday Farms</t>
  </si>
  <si>
    <t>Pete Dye golf course, clubhouse, pool, fitness, tennis/pickleball via the CLUB — membership-based, NOT included in HOA dues (marked present because they exist in the community; the value analysis treats them separately). Two ponds; trails. Still building out (~305 listed now, approvals contemplate more). GROUNDS: Two different acreage figures exist, and neither is an HOA-maintained-common-area figure: (1) 597.5 acres is the total platted/rezoned PUD district acreage from the 2018 Town of Zionsville PUD Ordinance's legal description ("Total Acreage: 597.5 Acres") — this covers the entire Holliday Farms development, including the Pete Dye golf course (club-owned), commercial/Marketplace parcels, and a senior-living parcel, not just HOA-governed residential land. (2) zville.com's real-estate-aggregator profile for "The Club at Holliday Farms" lists "Total Acres: 348 ac" with 386 total homes — this appears to be a computed footprint of the residential neighborhood boundary (private lots + local infrastructure), not a stated "common area" figure and not sourced to a recorded plat. The PUD ordinance sets a minimum 20% open-space requirement across the whole 597.5-acre district (~119.5 ac), but explicitly defines "Open Space" to include the golf course, trails, parks, and Development Amenities collectively — it is a zoning threshold, not an HOA-maintained-acreage disclosure, and doesn't separate club-owned land from HOA-owned common area. No public source (HOA site, CC&amp;Rs table of contents/forms page, plat documents found, real-estate marketing copy, or news coverage) states a specific number of acres that Holliday Farms HOA itself owns/maintains as common area. The HOA's actual CC&amp;Rs (recorded declaration, which would normally define "Common Area" and its acreage) is only available as a scanned, non-text-layer PDF (https://img1.wsimg.com/blobby/go/2e73d1c4-9306-4048-90b9-de971a5d5f50/downloads/1d0t07nqu_17141.pdf) — OCR tooling was not available in this environment to extract its content, so its common-area definition/acreage could not be verified. Ponds: none found REVIEWER CORRECTION: pondCount raised from 1 (single aggregator) to 2 — prior research and the PUD ordinance's plural 'Storm Water Retention Ponds' both support two.</t>
  </si>
  <si>
    <t>Wild Air</t>
  </si>
  <si>
    <t>Planned/partially delivered (new 2024+ master-planned development): fitness center, 2 pools (lounge + family), dog park, pickleball, bocce, walking trails, clubhouse, co-working spaces, planned dining/shopping/retail; 290 apartments and ~15,000 sqft retail in master plan. Amenity build-out ongoing — verify delivery status before relying on it. GROUNDS: Total platted/master-plan acreage (260 acres) is consistently reported across the developer, press, and town sources. No single published figure for total HOA-maintained "common area" exists yet — the development is still under construction/phased platting (Phase 1 primary plat recorded 2023-2024; build-out is a multi-year, multi-phase process). What IS published are individual open-space/amenity parcels that will presumably become HOA-maintained common area once turned over: a 30-acre preserved-woodland park with trails (west side of Marysville Rd), a 10-acre civic parcel (site-plan designation — appears intended for town/public civic use, not confirmed as HOA property), a 3.88-acre active neighborhood park (splash pad, pickleball, playground, public restroom under an easement with the Town — approved May 2025, also not confirmed HOA-owned since it carries a public-access easement), and a 4-acre dog park ("Archer Park") described on the developer's amenity page. These parcels do not add to a single confirmed HOA "common area" total in any source found, and Boone County plat/HOA declaration records (which would state the final common-area acreage precisely) were not accessible via public web search/fetch in this pass. Ponds: none found</t>
  </si>
  <si>
    <t>Ashburn</t>
  </si>
  <si>
    <t>Community playground, four ponds/water features; small 78-home subdivision, mostly built out. GROUNDS: The only acreage figure found (46 acres) is a total-development figure reported by the real-estate data aggregator zville.com, not a figure sourced from the recorded plat or the HOA's own documents — treat it as approximate. No breakdown of HOA-maintained common area / open space (as distinct from total platted acreage) was found anywhere in public sources. The likely holders of that figure — the Declaration of Covenants, Conditions &amp; Restrictions (recorded with the Boone County Recorder) and the HOA's own site, ashburnhomeowners.org — were not accessible: the HOA site's SSL certificate has expired (WebFetch refused the connection on both http and https, and archive.org is blocked in this environment), and a Boone County recorder-document or Town of Zionsville primary/secondary plat search did not surface the actual plat instrument (only the general application forms and unrelated ordinances). The 78-home count and 4-pond count given in the task were independently corroborated by two sources (heiglrealestate.com and zville.com), lending some confidence to the 46-acre total from the same aggregator, but it should be verified against the recorded plat if precision matters. Ponds: none found — no public source (HOA site, plat records, real-estate marketing, or news coverage) describes fountains, aeration systems, or lighting for Ashburn's ponds. The HOA's own site, which would be the most likely place to document this (and which lists "Playground Ponds/Lakes" as an amenity per zville.com), could not be fetched due to an expired SSL certificate.</t>
  </si>
  <si>
    <t>Pemberton</t>
  </si>
  <si>
    <t>Access to Hampshire amenities (pool, playground, tennis/pickleball) plus 2 ponds. Tiny: 38 homes / 63 lots. GROUNDS: Platted total 59.428 ac per Hampshire's recorded Declaration (Boone Co. Instrument 2017005977, Exhibit D: Pemberton Phase I 37.1 + Phase II), surfaced by the reviewer. No separate "total platted acreage" figure for the development was found in public sources. The only acreage figure publicly cited is "20-plus acres of green space" / "over 20 acres of green space," which appears to describe the HOA-maintained open space/amenity land (wooded preserve, trails, pool/tennis/playground grounds, community garden), not the full platted tract including the 63 house lots. Treat 20+ as a floor for common area, not a total. No Zionsville Plan Commission primary/secondary plat record for Pemberton (which would carry an exact surveyed acreage) turned up in searches of zionsville-in.gov's plan commission archives. Ponds: none found — no public source (developer/builder pages, the Zionsville Monthly Magazine feature, or the one Hampshire HOA PDF located) mentions fountains, aeration, or lighting for Pemberton's two ponds</t>
  </si>
  <si>
    <t>Hampshire</t>
  </si>
  <si>
    <t>Community pool + kiddie pool, playground, pickleball, basketball courts, trails, ponds, green space. GROUNDS: Two different figures, from two different kinds of source, and they should not be treated as measuring the same thing:
(1) TOTAL PLATTED ACREAGE — 147.67 acres — is a hard legal figure. It's the sum of the three parcels in Exhibit A ("Land Initially Submitted") of the recorded Declaration of Covenants, Conditions and Restrictions for Hampshire (Boone County Recorder Instrument No. 2017005977, recorded 06/28/2017): Phase One = 81.526 ac, Phase Two North = 42.711 ac, Phase Two South = 23.433 ac. This is Hampshire proper only. The same document's Exhibit D ("Land Subject to Annexation") lists adjoining parcels — Pemberton (59.428 ac, itself Phase I 37.128 + Phase II 22.245), a Goodwin parcel (71.678 ac) — which are described as land that MAY be annexed and are tied to separate declarations/HOAs (Pemberton, and a referenced "Northfield" association); they are NOT part of Hampshire's platted acreage and I did not add them in. Later phases/amendments after 2017 were not found, so if Hampshire grew beyond this initial submission the total could be larger — flagging as an assumption.
(2) COMMON-AREA/GREEN-SPACE FIGURE — "60+ acres" — is a marketing round number repeated verbatim across Hampshire's own HOA website (hampshirehoa.com) and multiple real-estate/builder pages (Fischer Homes via neighborhoods.com summary, etc.): "more than 60 acres of green space." The recorded Declaration itself never states a numeric acreage for "Common Area" — it defines Common Area functionally (open space, recreational facilities, ponds/streams/wetlands used for stormwater, landscaped entries, etc.) but gives no dues-relevant acreage total. So the 60-acre figure is the best available number but is unaudited marketing copy, not a surveyed or platted common-area figure — treat it as approximate. Within that 60+, sources also cite a wooded preserve of either "15+ acres" (Hampshire HOA site) or "17 acres" (Fischer Homes marketing) — the two builder/HOA sources don't agree, which is itself a sign these are round marketing numbers rather than surveyed figures. Ponds: none found — no public source (HOA site, covenants, builder marketing, or town records) states a pond/lake count or describes fountains, aeration, or lighting for Hampshire's ponds. The recorded Declaration discusses ponds/lakes only in generic stormwater-management/restriction language (e.g., prohibiting owners from polluting or altering water levels of "any lake, detention pond, or retention pond," and authorizing the Association to install/operate/maintain pumps to supply irrigation water and equipment for retaining water within the Area of Common Responsibility) — this shows the HOA has authority over pond infrastructure but does not itemize fountains, aerators, or lighting. Marketing copy just says "ponds" without a number.</t>
  </si>
  <si>
    <t>Hidden Pines</t>
  </si>
  <si>
    <t>Minimal-amenity HOA: common-area maintenance, 2 ponds. 146 homes. GROUNDS: No public source was found that states either a total platted acreage or an HOA-maintained common-area acreage figure for Hidden Pines. Real estate/marketing pages consistently cite only per-lot size (lots average ~0.3 acres) and home count, not a subdivision-wide or common-area total. The Town of Zionsville's zoning-classification-by-subdivision document and the Plan Commission primary-plat record likely contain the platted acreage, but those documents are PDFs whose text could not be extracted through available tools (WebFetch returned only binary/encoded content), and the Boone County Beacon GIS parcel viewer is an interactive map application that cannot be queried via WebFetch/WebSearch. A human would need to open zionsville-in.gov/DocumentCenter/View/325 directly, pull the Hidden Pines primary-plat docket from the Zionsville Plan Commission archive, or query Boone County Beacon GIS for the HOA-owned common-area parcel(s) to get exact figures. Ponds: none found</t>
  </si>
  <si>
    <t>Blackstone</t>
  </si>
  <si>
    <t>No recreational amenities — dues fund maintenance/administration only. 65 homes (Pulte). GROUNDS: The only published acreage figure is the total platted site: "65 lots on a 40 acre site," reported in 2012 local news coverage of the Ryland Homes petition to the Zionsville Plan Commission. This is total development acreage, not an HOA-maintained common-area/open-space figure — no source breaks out common area separately. Given the small 40-acre/65-lot scale, common area is likely limited to entrance landscaping and possibly a detention feature, but no acreage for it is published anywhere found. Ponds: Unconfirmed. 2012 Plan Commission coverage (via search snippet, could not fetch full article) mentions the original Blackstone proposal included a "common area pond," and commissioners raised concerns about the project's impact on a separate, privately-owned neighboring pond (not Blackstone's). No source confirms whether the common-area pond was retained in the final recorded plat, its size, or whether it has a fountain, aeration, or lighting. Treat as a note, not a verified figure.</t>
  </si>
  <si>
    <t>The Willows</t>
  </si>
  <si>
    <t>Community pool + pool house, tennis courts, basketball/sports courts, pond/lake, playground, maintained grounds. GROUNDS: REVIEWER CORRECTION: the marketed 'over 48 acres of park-like common areas' fails the additive test (240 homes x 0.66 ac avg lot ~= 158 ac + 48 ac common &gt; 169 ac total) — common acreage set to null as unverifiable. Two different, non-reconciled figures found, no primary plat document accessed: (1) Total platted acreage (~169 ac) comes from zville.com's subdivision database entry, a third-party neighborhood-data aggregator, not the Town of Zionsville plat itself — treat as approximate. (2) "Over 48 acres of park-like common areas" is builder/developer marketing copy (McKenzie Collection community page), describing HOA-maintained open space in general terms; no itemized breakdown (parks vs. entries vs. lake buffer) was found. The Willows POA's own CC&amp;Rs/plat documents are posted on willows.communitysite.com behind a file-download link that returned 403 to automated fetch and triggered a save-dialog in browser (would require downloading a file, which needs explicit user permission) — not retrieved. Lake acreage itself is inconsistent across sources: the official POA "About Us" page says "the ten acre Eagle Lake," while builder marketing (McKenzie Collection) says "a sparkling 8.8-acre lake" — both describe the same lake, figure not reconciled. Ponds: none found</t>
  </si>
  <si>
    <t>Area</t>
  </si>
  <si>
    <t>Annual dues ($)</t>
  </si>
  <si>
    <t>Dues low ($)</t>
  </si>
  <si>
    <t>Dues high ($)</t>
  </si>
  <si>
    <t>Dues as of</t>
  </si>
  <si>
    <t>Dues confidence</t>
  </si>
  <si>
    <t>Amenity score</t>
  </si>
  <si>
    <t>$ / amenity point</t>
  </si>
  <si>
    <t># amenities</t>
  </si>
  <si>
    <t>Homes</t>
  </si>
  <si>
    <t>Average home price ($)</t>
  </si>
  <si>
    <t>Price low ($)</t>
  </si>
  <si>
    <t>Price high ($)</t>
  </si>
  <si>
    <t>$ / sqft</t>
  </si>
  <si>
    <t>Days on market</t>
  </si>
  <si>
    <t>Dues % of avg price</t>
  </si>
  <si>
    <t>Dues notes</t>
  </si>
  <si>
    <t>Ponds</t>
  </si>
  <si>
    <t>Neighborhood dues pool per common acre ($)</t>
  </si>
  <si>
    <t>Zionsville, IN</t>
  </si>
  <si>
    <t>2026 (realtor workbook)</t>
  </si>
  <si>
    <t>high</t>
  </si>
  <si>
    <t>Realtor workbook (Aug 2026): $2,178.50/yr per home. Independently triangulated: three 2025 MLS-fed listings show $2,095/yr for single-family; trajectory $1,744 (2021) → $1,760 (2024) → $2,095 (2025) → $2,178.50 (2026). High end $3,718/yr = townhome stack (master POA + separate Stonegate Townhome Maintenance Association ~$1,600/yr for ~20 maintenance-free townhomes). 'Stonegate Proper' estate section reportedly has optional POA membership at lower dues. Dues include common-area/entrance maintenance, management (Omni Management Services), snow removal, trails, clubhouse, pool, park, common-area insurance.</t>
  </si>
  <si>
    <t>medium</t>
  </si>
  <si>
    <t>Realtor workbook: $1,350/yr. Dues cover playground, four ponds/water features, snow removal, streets, sidewalks, common areas.</t>
  </si>
  <si>
    <t>2025–2026 (HOA site)</t>
  </si>
  <si>
    <t>$117/month verified on the HOA's own site (austinoakszionsville.com), = $1,404/yr.</t>
  </si>
  <si>
    <t>Realtor workbook: $1,000/yr — common-area maintenance, entrance landscaping, HOA administration, infrastructure/insurance. No recreational amenities.</t>
  </si>
  <si>
    <t>$525/yr stated on eaglesnesthoa.org (page is JS-rendered; figure corroborated by two listings).</t>
  </si>
  <si>
    <t>Realtor workbook: $1,050/yr for the Brookhaven-Fieldstone HOA (combined association, ~240-256 homes). Listing-based research for 'Fieldstone' alone found $528–665/yr — the two likely differ because the realtor figure covers the combined association / current year. Realtor figure adopted; discrepancy flagged.</t>
  </si>
  <si>
    <t>Realtor workbook: $1,300/yr.</t>
  </si>
  <si>
    <t>Realtor workbook: $800/yr — common-area maintenance and 2 ponds only.</t>
  </si>
  <si>
    <t>2026 (realtor workbook; MLS shows $1,620/$135mo)</t>
  </si>
  <si>
    <t>Realtor workbook: $1,670/yr. MLS/Compass listings show $135/month ($1,620/yr) — consistent. IMPORTANT: dues cover grounds/common-area maintenance ONLY; pool, golf, social, and fitness amenities require separate Holliday Farms Club memberships funded through their own fees (initiation + monthly).</t>
  </si>
  <si>
    <t>Realtor workbook: $1,300/yr; includes access to neighboring Hampshire's amenities.</t>
  </si>
  <si>
    <t>2023 (official budget; likely ~$725–765 now under 5%/yr cap)</t>
  </si>
  <si>
    <t>royalrun.org publishes $659/yr (2023) with a full per-home budget breakdown (pool $73.87, landscaping, reserves, ponds). Site still shows the 2023 number; documented 5%/yr increase cap implies ~$725–765 today — range upper bound reflects that projection.</t>
  </si>
  <si>
    <t>Realtor workbook: $1,200/yr. (Initial web pass found the POA site but no public dues — realtor supplies the figure.)</t>
  </si>
  <si>
    <t>2026 (realtor workbook; David Weekley shows $2,750 for Legacy Woods)</t>
  </si>
  <si>
    <t>Realtor workbook: $3,000/yr. David Weekley's official Legacy Woods at Wild Air page lists HOA $2,750/yr — dues likely vary by section in this brand-new community.</t>
  </si>
  <si>
    <t>Value rank note: sort by '$ / amenity point' ascending — lower = more amenity per dollar. Blackstone has no scored amenities, so its $/point is blank by construction.</t>
  </si>
  <si>
    <t>Dues source: local realtor workbook (Aug 2026), cross-checked vs HOA sites / MLS — see Sources tab and ReadMe caveats.</t>
  </si>
  <si>
    <t>Sales activity</t>
  </si>
  <si>
    <t>Trend</t>
  </si>
  <si>
    <t>New construction</t>
  </si>
  <si>
    <t>Average basis</t>
  </si>
  <si>
    <t>Market notes</t>
  </si>
  <si>
    <t>As of</t>
  </si>
  <si>
    <t>Confidence</t>
  </si>
  <si>
    <t>Very low volume for a single-subdivision read: Redfin's Stonegate neighborhood page shows only 4 homes sold in its trailing sales window (as of Aug 2026). Active inventory is thin — Zillow's Stonegate-attributed page shows 3 active listings (one 3bd/3ba, 2,032 sqft home at $492,000; one 0.56-acre vacant lot at $250,000); neighborhoods.com (MLS-fed) showed 1 active MLS listing as of Aug 17, 2026.</t>
  </si>
  <si>
    <t>-25.3% year-over-year per Redfin's Stonegate neighborhood page — but this is a neighborhood-level figure built on a very small sample (~4 recent sales), so treat it as directional/noisy rather than a reliable trend line, not a smooth market-wide appreciation rate.</t>
  </si>
  <si>
    <t>Active, not built out. Stonegate is a master-planned Drees Homes community that began construction in 2000; industry summaries (via NewHomeSource) describe "a few lots remaining." Custom builders Woodstock Custom Homes and Viewegh Crafted Homes (whose office is physically located in Stonegate, at 7619 W. Stonegate Dr.) are also actively building there. Reported price points: townhomes/attached product starting around $500,000; custom homes on estate lots running well over $1,000,000 (consistent with the $1,305,000 top of the closed-sale range).</t>
  </si>
  <si>
    <t>Published average from zville.com's Stonegate subdivision page: "Recent activity has been substantial, with 117 sales on record. Those homes have sold for around $1,026,502 on average, though the range runs high, reaching up to roughly $10,609,800 at the top end." This is zville's own stated mean over recorded county sales for the subdivision (n=117), distinct from the page's separately-reported median ($935,000, from 62 sales in the last 3 years, range $402,000–$2,525,000) — the median was not used as the answer per instructions. As a rough independent cross-check, the 4 most recent individual recorded sales in the page's property list within the last ~18 months (6483 W Deerfield Ct, Dec 2025, $225,000; 6130 Stonegate Run, Mar 2025, $1,350,000; 6095 Stonegate Run, Aug 2025, $1,500,000; 6115 Stonegate Run, Jan 2026, $2,525,000) average to $1,400,000, consistent with a high mean skewed upward by luxury Stonegate Run/Stonegate Ln homes despite a lower-priced Deerfield Ct/Westminster Dr pocket. (avg as of 2026-08-17 (page reflects current/recent MLS and county-recorder data; exact date range of the 117-sale average is not specified on the page), confidence medium)</t>
  </si>
  <si>
    <t>Median band $600K–$650K (Redfin ≈$618K, neighborhoods.com ≈$640K). YoY trend (-25.3% Redfin) is a ~4-sale small-sample artifact — treat as noise. (1) Two independent sources roughly corroborate the median: Redfin ≈$618K vs. neighborhoods.com (MLS-sourced, as of Aug 17 2026) ≈$640K — use $600K–$650K as the credible median band rather than a single precise number. (2) Price-per-sqft is source-dependent: Redfin's sold-based figure is $180/sqft, but neighborhoods.com's $243/sqft is derived from a single active listing (not a robust "typical" figure) — the $180 figure is more likely representative of closed sales. (3) HOA/association fee data (directly relevant to the HOA comparison): neighborhoods.com lists Stonegate association fees of $1,760–$3,718/year (roughly $309/month equivalent at the high end) — confirm which figure is the standard annual due vs. a special assessment before using it. (4) Stonegate spans a wide product mix (attached townhomes through custom estate homes), which explains the very wide $402K–$1.3M closed-sale range — a single "typical price" understates that spread. (5) Town-wide Zionsville context, NOT neighborhood-specific: Redfin city page and other town/ZIP (46077) sources show Zionsville-wide appreciation estimates ranging roughly +4% to +14% YoY and a median sale price near $649K–$701K town-wide (Dec 2025–2026 timeframe) — these are provided only as backdrop and should not be substituted for Stonegate's own (noisy, small-sample) -25.3% YoY figure. (6) Several primary sources (Redfin neighborhood/recently-sold pages, RE/MAX, Talk to Tucker, Highgarden, NewHomeSource community page) returned HTTP 403 on direct fetch; the figures attributed to them come from Claude's WebSearch tool's own page summaries rather than a directly verified raw fetch, so treat Redfin-sourced numbers as medium- rather than high-confidence.</t>
  </si>
  <si>
    <t>August 2026 (data pulled Aug 17, 2026; underlying sold/listing data spans recent months of 2026)</t>
  </si>
  <si>
    <t>Sales-count sources conflict and no clean single-neighborhood count could be verified. zville.com cites "32 sales over the last 3 years" for Austin Oaks overall (~11/yr) but elsewhere on the same page also references "56 sales recorded." Redfin's two sub-neighborhood pages (Autumnwood, Summerglen — 2 of Austin Oaks' 3 sections) together show 8 closed sales from roughly Mar–Aug 2026, which extrapolates to a noticeably higher pace (~20-25/yr neighborhood-wide) than zville's figure. Neighborhood has ~266-269 total homes. Active listings: a Zillow polygon search for "Austin Oaks" returned 5-13 results, but on inspection most (Epcon's "Courtyards of Russell Oaks," Pulte/Arbor's "Bridle Oaks") are separate nearby communities incorrectly swept into the search radius, not actual Austin Oaks listings — so no reliable active-listing count could be confirmed; likely low single digits genuinely within Austin Oaks (e.g., one vacant buildable lot at $267,500 seen on Redfin).</t>
  </si>
  <si>
    <t>Neighborhood-level (not town-wide): Redfin reports median sale price up +5.6% YoY in Autumnwood at Austin Oaks and +13.2% YoY in Summerglen at Austin Oaks, both for the 3 months ending June 2026 vs. the same period a year prior. These are two of the three named sections within Austin Oaks (Autumnwood, Summerglen, Winterspring); a Winterspring-specific Redfin page could not be located to complete the set.</t>
  </si>
  <si>
    <t>Effectively built out. Austin Oaks was developed in stages from the late 1990s through the early 2000s by custom builders (Eagle Kustom Home Builders, Executive Homes, Randy Shaffer Custom Homes per neighborhoods.com/hometoindy); no active production-builder program was found operating inside Austin Oaks itself. One vacant corner homesite (0.34 acre, $267,500, "bring your own builder") was listed on Redfin as of Aug 2026, indicating a small number of infill custom-build lots may still exist. Note: a Zillow-area search nominally tagged "Austin Oaks" surfaced active new-construction listings from Epcon Communities ("Courtyards of Russell Oaks") and Pulte/Arbor Homes ("Bridle Oaks") in the $250K-$772K range, but these are distinct, separately named subdivisions nearby — not part of Austin Oaks — and should not be read as new construction within this neighborhood.</t>
  </si>
  <si>
    <t>Published neighborhood average from zville.com's Austin Oaks subdivision page (Zionsville, IN 46077), which tracks recorded sales. The page states an Average Sale Price of $887,192 (mean), covering finished-home sales over the last 3 years, based on a sample of 32 finished-home sales (vacant-lot sales excluded from the average; 56 total recorded transactions including lots). Price range across the sample was $376,000–$1,800,000. Median for the same period was reported separately as $957,000 (not used here). Sample individual sales shown on the page include: 11592 Trail Ridge Pl — $1,428,000 (Dec 2025); 11633 Trail Ridge Pl — $1,150,000 (Jul 2025); 11651 Trail Ridge Pl — $1,000,000 (Nov 2024); 11618 Summit Cir — $899,000 (Jun 2026). (avg as of 2026-08-17 (page reflects trailing 3-year sales activity as published), confidence high)</t>
  </si>
  <si>
    <t>Median source-dependent ($835K–$1.5M across sources; $957K adopted). Austin Oaks is a ~266-269 home estate-lot subdivision (0.5-1 acre lots) off Willow/Michigan Rd, split into three named sections: Autumnwood, Summerglen, and Winterspring. HOA dues run ~$117/month (per neighborhoods.com) — one source cited $350/quarter (neighborhoods.com pricing page), which is roughly consistent (~$117/mo). Amenities: clubhouse, pool, tennis/pickleball courts, playground, pond. Price and price/sqft figures vary meaningfully by source and by sub-section, which matters for an HOA comparison: median sale price ranged from $834,968 (NeighborhoodScout, broad estimate) to $957,000 (zville.com, explicitly labeled "median sale price") to $994K-$1.2M (Redfin's Summerglen/Autumnwood 3-month trailing medians, which skew toward whichever few homes happened to close in that window) to $1,500,000 (neighborhoods.com "closed prices" figure, likely reflecting a very recent small sample of large homes). Price-per-sqft similarly ranged $191-$198 (Redfin, both sub-sections) vs. $234 (Movoto, per a search snippet only, not independently confirmed via direct fetch). Given the small sample sizes typical of neighborhood-level real estate data (Redfin's own stat cards show "Total Homes Sold: 1" for the most recent period on each sub-page), treat all point figures as indicative rather than statistically robust — recommend sanity-checking against a fresh MLS pull of actual closed Austin Oaks comps before using in the HOA value comparison. Schools: Eagle Elementary, Zionsville Middle School, Zionsville Community High School (per neighborhoods.com/hometoindy).</t>
  </si>
  <si>
    <t>Aug 2026 (Redfin trailing-3-months window ending June 2026 for trend/price-per-sqft/DOM figures; other neighborhood-profile sources appear to reflect data current as of mid-2026 when scraped)</t>
  </si>
  <si>
    <t>Roughly 18-20 closings/year (zville.com: 60 sales over the last 3 years). Current inventory is thin: neighborhoods.com showed 2 active listings, 0 pending, 9 recently sold out of 11 total listed; coldwellhomes.com showed 10 properties listed total (mix of active/pending) as of the same week.</t>
  </si>
  <si>
    <t>No reliable neighborhood-level appreciation percentage was found (aggregator sites for Eagles Nest specifically report price levels, not YoY trend lines). One search-engine-generated snippet characterized the neighborhood as "prices going down," but no underlying figure or date range was recoverable from the source page, so it is not included as a hard number.</t>
  </si>
  <si>
    <t>Built out. Eagles Nest was developed by Ryland Homes between 2006-2015 (584-596 homesites); zville.com states "nothing is on file with the town for this part of Zionsville right now" regarding new development, and no active builder sales office or new-construction listings were found for the neighborhood in 2026. All current listings are resales.</t>
  </si>
  <si>
    <t>Published average from zville.com's Eagles Nest subdivision page: "Recent activity has been steady, with 122 sales recorded; those homes sold for around $480,386 on average, reaching as high as $605,100 at the top of the market." This is a stated mean (not the site's separately-listed median of $538,000), based on 122 recorded sales in the subdivision. The page does not print an explicit start/end date for the 122-sale window (labeled only "recent activity"), which is the one gap in an otherwise clean published-average source. (avg as of 2026-08-17 (page reflects "recent activity" data as currently published; exact pull date for underlying sales not stated on page), confidence medium)</t>
  </si>
  <si>
    <t>Figures vary noticeably by aggregator, which is typical for small-sample neighborhood pages: neighborhoods.com (fetched live) showed 1 active listing at $595,000, a closed range of $450,000-$570,000, median $512,500, and ~$150/sqft as of Aug 17, 2026. zville.com showed a $538,000 median on 60 sales over the trailing 3 years, price range $285,000-$615,000 (low end likely reflects a distressed/outlier sale), and a current "typical home value" model estimate of $576,000; it also lists 550 single-family homes, 97% owner-occupied, and HOA dues of $44/month. coldwellhomes.com showed a wider current range ($189,000-$679,999, low end likely an outlier or data error), average sale price $456,760, $154/sqft, and 47 days on market average across 10 listed properties. neighborhoods.com separately listed HOA fees of $525-$550/month, which conflicts with zville's $44/month figure - this discrepancy could not be resolved from public sources and should be verified directly (e.g., with the Eagles Nest HOA at eaglesnesthoa.org) before using in an HOA value comparison. A ZIP-wide (46077) Redfin figure - median sale price $710K last month, up 16.4% YoY, $181/sqft up 15.3% YoY - is town/ZIP-level, NOT neighborhood-specific, and is included here only as context, not as the neighborhood's trend. Recommend treating the $500K-$600K band as the best-supported current price range and $150/sqft as the best-supported price-per-square-foot figure, both corroborated across two independent sources.</t>
  </si>
  <si>
    <t>August 2026 (live-fetched Aug 17, 2026; zville's 3-year sales figure covers roughly 2023–2026)</t>
  </si>
  <si>
    <t>Small subdivision: 6 active listings at time of research; one aggregator reported 2 homes sold in the trailing 30 days (implies roughly 20-25 sales/year, an extrapolation not a verified annual figure). No verified count of total closed sales over the last 12 months was found.</t>
  </si>
  <si>
    <t>No verified Royal Run-specific appreciation figure found. Town/ZIP-wide reference only (see marketNotes): Zionsville (ZIP 46077) home values reported up ~4.0% year-over-year as of 2026 per Zillow's ZIP home-values page — this is a town/ZIP figure, not neighborhood-specific, and should be labeled as such if used.</t>
  </si>
  <si>
    <t>No active builder or new-construction listings found for Royal Run. Neighborhood descriptions emphasize mature trees, established greenspace (~68 acres including Ottinger Park), and long-standing HOA amenities (pool, tennis/basketball courts), consistent with a built-out subdivision, but this was not confirmed via an authoritative "sold out"/builder-status source — treat as low confidence.</t>
  </si>
  <si>
    <t>No single published average exists for "Royal Run" as one umbrella entity — public sources (neighborhoods.com, MLS-based) treat Royal Run (700 homes total, per the HOA's own site) as composed of separately-named, separately-tracked sub-sections: "Amherst Meadows At Royal Run," "Hunters Ridge At Royal Run," and "Wimbledon Station At Royal Run." zville.com (public-records-based) publishes an explicit recorded-sales AVERAGE for each of these three sub-sections: Amherst Meadows $331,318 (avg of 29 recorded sales, 129 homes), Hunters Ridge ~$424,500 (avg of 26 recorded sales, 135 homes), Wimbledon Station $296,337 (avg of 25 recorded sales, 95 homes). Combining these three published averages, weighted by sale count: (331,318×29 + 424,500×26 + 296,337×25) / 80 sales = $350,671. These three sections total 359 of Royal Run's ~700 homes (about half); no equivalent published average was found for the remaining, unidentified sections of the neighborhood. (avg as of 2026-08-17, confidence medium)</t>
  </si>
  <si>
    <t>Two overlapping but non-identical datasets were found, likely from different MLS-aggregator vendors, and are not fully reconciled: (1) neighborhoods.com (data pull dated Aug 17, 2026): median sale price $401,000; active listing range $299,000-$525,000; recent closed-sale range $328,000-$495,000; average price/sqft $177; 6 active listings. (2) talktotucker.com and what appears to be a shared IDX template also serving hometoindy.com, indyhomes.com, highgarden-indianapolis.com, and reddoorindy.com (direct page fetch returned HTTP 403; figures recovered via search-engine snippet, so treat as slightly less verifiable): median list price $424,000; average price/sqft $138.52; current listing range roughly $350,000-$560,000; closed range $307,400-$495,000; 2 homes sold in the trailing 30 days; HOA dues $691-$765. Because price-per-sqft differs by roughly $40 between the two sources, that field was left null rather than averaged or guessed. "Average days on market: 0" shown on the second network's page looks like a data-refresh artifact rather than a real market statistic, so days-on-market was left null. Royal Run has its own HOA/community site at royalrun.org (not fetched for market stats, but useful for community/HOA-comparison context). No Redfin or Realtor.com page dedicated specifically to "Royal Run" as a defined neighborhood was located; individual Redfin listings on Royal Run Blvd exist but do not roll up into neighborhood-level statistics.</t>
  </si>
  <si>
    <t>August 2026 (primary aggregator data explicitly dated Aug 17, 2026; second source's exact pull date not stated but appears current as of the same period)</t>
  </si>
  <si>
    <t>Very low-turnover subdivision. Aggregator data shows only 1 home sold in the trailing 30 days and 2 active listings as of mid-Aug 2026 (Highgarden/Talktotucker/BEXRealty-sourced figures). Two other trackers (Austyn Avenue, Domi Agency), pulled the same week, show 0 active listings and 0 sales in the prior 30 days, and surface just 2 recent closed comps: 2515 Boylston Ct ($905,000, 4,809 sqft) and 11550 Buckskin ($851,000, 5,072 sqft). No source provided a verifiable trailing-12-month sold count for the neighborhood specifically — treat any annual total as an estimate, not a confirmed figure.</t>
  </si>
  <si>
    <t>No verified Fieldstone-specific appreciation figure was found in public sources.</t>
  </si>
  <si>
    <t>Appears built out. Fieldstone was originally developed by Ryland Homes (now part of CalAtlantic/Lennar) per a legacy builder-marketing page (reddoorindy.com); a neighborhood-description snippet independently calls it a "mature and established, family-focused neighborhood." No active builder was found currently selling new construction inside Fieldstone itself (nearby Zionsville new-construction activity — Pulte, Fischer Homes, Diyanni, Rise Builders/Old Town Design Group — is in other communities like Devonshire, Chelsea Park, Pemberton, and Holliday Farms, not Fieldstone).</t>
  </si>
  <si>
    <t>Zville.com treats "Fieldstone" and "Brookhaven" as two adjoining Zionsville subdivisions that share the "Brookhaven Fieldstone HOA," a pool, playground, and basketball court, and are commonly referred to together — but each has its own separate market-stats page with its own published AVERAGE (mean) sale figure. No single published average exists for a combined "Fieldstone/Brookhaven" entity, so I computed a homes-sold-weighted mean of the two published averages: Brookhaven — "66 homes have sold here recently, changing hands for around $835,515 on average" (zville.com/neighborhood/brookhaven). Fieldstone — "18 sales recorded; those homes sold for an average of about $659,311" (zville.com/neighborhood/fieldstone). Weighted combination: (835,515 × 66 + 659,311 × 18) / (66 + 18) = 67,002,588 / 84 ≈ $797,650. (avg as of Pulled 2026-08-17 from zville.com neighborhood pages (reflecting recent-sales data current as of roughly mid-2026), confidence medium)</t>
  </si>
  <si>
    <t>Reviewer blocker: the $575K–$1.2M range is untraceable to a live source; the $755K median is the defensible figure. Location: east of US-421/Michigan Rd near 146th St, on Zionsville's north side; walkable to Union Elementary and the connected Brookhaven neighborhood, with which Fieldstone shares a community pool, playground, and basketball court. HOA/association fee is listed at $290 (period unspecified — likely annual, unconfirmed). Price-per-sqft figures disagree by source: the repeated aggregator stat of $155.42/sqft (Highgarden/Talktotucker/BEXRealty-linked) is noticeably lower than what the two actual sold comps imply (~$188/sqft on the 4,809 sqft/$905K sale and ~$168/sqft on the 5,072 sqft/$851K sale) — treat $155/sqft as a rough, possibly stale, aggregator average rather than a precise current figure. No neighborhood-level price trend could be verified; town/ZIP-level figures found (for context only, NOT Fieldstone-specific, and inconsistent with each other depending on source/period): Redfin-sourced search snippet cited Zionsville median sale price of $800K in Nov 2025, up 45.4% YoY; PropertyIQ (ZIP 46077, as of July 2026) shows median home value $697K, +9.2% YoY but roughly flat/-0.1% over the trailing 3 months, with a 43-day median DOM town-wide (vs. the 16-day Fieldstone-specific figure above); another source cited Zionsville down 1.1% YoY at $700K as of June 2026. These town/ZIP figures vary enough by source and methodology that none should be treated as a reliable stand-in for a Fieldstone-specific trend. Several candidate sources (Redfin neighborhood/listing pages, BEXRealty, Talktotucker, REMAX, Indyhomes, Highgarden, eXp Realty, M.S. Woods sold-listings page) returned 403/404 errors on direct fetch, so some figures above are search-engine-summarized rather than independently page-verified — flagged where relevant.</t>
  </si>
  <si>
    <t>August 2026 (current listing/sold snapshots pulled mid-Aug 2026; underlying comps range from 2025 into Aug 2026)</t>
  </si>
  <si>
    <t>No single authoritative "homes sold in last 12 months" count exists for this neighborhood specifically. Active listings currently number ~18 per coldwellhomes.com (Aug 17, 2026 snapshot) vs. ~10-13 per other aggregators (highgarden, compass) — the spread likely reflects vacant lots being counted inconsistently alongside built homes. Individual closed sales found via search (not a complete list): $3,400,000 (Jan 2024), $1,864,650 (Aug 2024), $2,650,000 (Oct 2025), $3,550,000 (Sep 2025), plus one custom home reported sold in ~8 days for $1,262,000 cash (date unspecified). This is a small, non-random sample pulled from listing sites, not a verified sales-volume total.</t>
  </si>
  <si>
    <t>Not verified at the neighborhood level — no Holliday-Farms-specific appreciation percentage was found in public sources. Do not substitute the town-wide Zionsville figure as if it were neighborhood-specific; see marketNotes for that figure labeled separately.</t>
  </si>
  <si>
    <t>Actively selling as of this search. (1) The Reserve at Holliday Farms by Fischer Homes — "Midtown Collection" townhomes, "Actively Selling," starting $504,990 (Meridian plan, 2,157 sq ft) to $535,990+ (Logan plan, 2,384 sq ft), per fischerhomes.com. (2) Separately, the community has ~14 approved custom-home builders still building on remaining estate lots (Christopher Scott Homes/AR Homes, Carrington Homes, Scott Campbell Homes, Executive Homes, G&amp;G Custom Homes, Gradison Design Build, Homes by Design, McKenzie Collection, Old Town Design Group, Kent Shaffer Homes, Sigma Builders, Viewegh &amp; Associates, Wedgewood Building Company, Williams Custom Art Builders), producing luxury custom homes typically $1M-$8M+, per builder/community pages found via search. Community is not built out.</t>
  </si>
  <si>
    <t>Computed mean over the 14 individually itemized closed sales from the trailing ~18 months (Feb 2025 - Jul 2026) on zville.com's Holliday Farms property list (addresses in original research record; range $350,000 - $3,900,000). ADOPTED over zville's published $738,449 'average' (n=298, undated), which the cross-check reviewer confirmed pools lot/early-construction transactions and understates this luxury golf community — the same page's 3-yr finished-home MEDIAN is $1,895,000 (n=63). (avg as of 2026-08-17, confidence medium)</t>
  </si>
  <si>
    <t>Headline stats are active-listing averages in a still-building luxury community ($190K lots to $10.9M customs) — not resale medians. Holliday Farms is a gated Pete Dye golf-course/country-club community in Zionsville, IN, so its price distribution is bimodal and skews the usual stats: it mixes (a) new-construction attached townhomes now selling from ~$505K-$536K, (b) resale/custom single-family estates roughly $1.1M-$4.7M based on Zillow-indexed listings and closed comps, and (c) a handful of ultra-luxury estates and remaining golf-course lots up to ~$8M-$11M. Because of that spread, "median/average" figures from aggregators are heavily influenced by which segment (lots vs. townhomes vs. estates) is in the sample — treat the numbers below as directional, not precise. coldwellhomes.com (fetched Aug 17, 2026) reported 18 active listings, price range $190,000-$10,975,000, average price $2,731,928, average $553/sq ft, and average 169 days on market for currently active listings (this DOM figure is pulled from active/aging listings, not a closed-sale DOM stat, so it likely overstates typical time-to-sell for a well-priced home — one anecdotal custom-home sale closed in just 8 days). An earlier Compass snapshot showed average price $2,251,915 and average $536/sq ft, roughly consistent. No neighborhood-specific price-per-square-foot or appreciation trend series was found; several sites (e.g., highgarden-indianapolis.com) surface figures that are actually Zionsville-wide (e.g., "395 homes sold in 12 months," median list $827,020) rather than Holliday-Farms-specific — these were excluded from the fields above and are NOT reliable substitutes for neighborhood data. For town-wide context only (label as such, not neighborhood-specific): Zionsville overall median sale price was $649,000 in December 2025 with ~55 days on market, per movoto.com/zionsville-in/market-trends/. HOA/club note: residents pay community dues plus an optional Golf/Sport &amp; Social membership at The Club at Holliday Farms, which is a separate cost layer relevant to an HOA value comparison but not captured in the sale-price figures above.</t>
  </si>
  <si>
    <t>Active-listing snapshot: August 17, 2026 (coldwellhomes.com, timestamped "Last Updated August 17, 2026 4:42:24 PM PDT"). Individual closed sales cited range Jan 2024 – Oct 2025. New-construction pricing current as of this search (Aug 2026).</t>
  </si>
  <si>
    <t>No closed/recorded resales found for Wild Air, Wild Air Trails, Legacy Woods, or Oakview Park in Zville.com's June/July 2026 "What Sold" recorded-sales report (0 of 43 tracked Zionsville sales that month were in these neighborhoods) — consistent with this being a brand-new, still-building community with few or no closings/resales yet rather than an established resale market. Current "active" inventory is builder quick-move-in stock: at least 6 quick-move-in homes listed in Wild Air Trails (David Weekley, $844,246-$949,294) and 6 in Legacy Woods (David Weekley, $689,860-$824,960) as of this research; additional custom lots/homes are marketed by Old Town Design Group, G&amp;G Custom Homes, Gradison Design-Build, and Wedgewood Building Company but without a public aggregate count.</t>
  </si>
  <si>
    <t>No neighborhood-level appreciation figure exists — Wild Air is too new (construction began summer 2024; first foundation pads ready spring 2025) to have a resale trend. Town-wide reference only, NOT Wild Air-specific: Zionsville overall median recorded sale price was $620,000 across 577 sales for the 12 months ending June 2026, per Zville.com's "What Sold" recorded-sales tracker; a TalkToTucker.com (Talk to Tucker/RE-MAX) 2026 market piece separately describes Zionsville median home prices as "holding strong around $750,000," also town-wide, not neighborhood-specific.</t>
  </si>
  <si>
    <t>Actively selling, not built out — Wild Air is a 260-acre, ~$500M master-planned development by Carmel-based Old Town Cos. (developer Justin Moffett), begun summer 2024 with an expected ~7-year build-out to ~700 total homes (386 single-family units planned). Active builders/neighborhoods as of this research: (1) David Weekley Homes — Wild Air Trails (townhomes, 5 plans $659,990-$741,990 base, 2,138-4,148 sq ft) and Legacy Woods at Wild Air (single-family, 5 plans $589,990-$824,960 base, 1,729-3,793 sq ft); (2) Old Town Design Group, G&amp;G Custom Homes, Gradison Design-Build, and Wedgewood Building Company — custom single-family homes in Oakview Park and other sections, with Phase 1A (2024 lottery) lots/homes priced $950,000-$1.4M and Phase 1B single-family reported starting near $600,000 and running $1.2M-$3M for larger/custom homesites. G&amp;G Custom Homes cites general Zionsville custom-build costs of $250-$350/sq ft (not Wild-Air-specific). An 18-unit for-sale segment by ILADD Inc. is also planned for buyers with intellectual/developmental disabilities. A 290-unit apartment component (Wild Air Landing) and ~15,000 sq ft of retail are also part of the master plan.</t>
  </si>
  <si>
    <t>No published neighborhood average sale price exists for Wild Air — it is brand-new construction (site work began 2024-2025) with no closed resales yet; Zville.com's Zionsville neighborhood tracker (143 subdivisions with recorded-sale data) does not even list "Wild Air," confirming there is no sales history to average. Computed the mean myself from the 12 individually-priced, currently-listed "Quick Move-In" (near-complete spec) homes shown on David Weekley Homes' own community pages for Wild Air's two active single-family neighborhoods (both under the Wild Air master-planned community umbrella, Zionsville IN 46077), as of 2026-08-17:
Legacy Woods at Wild Air (7 homes):
1. 8842 Earhart Lane — $824,940
2. 8838 Earhart Lane — $799,953
3. 8841 Earhart Lane — $749,557
4. 8831 Earhart Lane — $689,860
5. 8837 Earhart Lane — $824,289
6. 8848 Earhart Lane — $799,989
7. 8825 Earhart Lane — $824,960
Wild Air Trails (5 homes):
8. 6065 Johnson Road — $949,294
9. 6082 Salisbury Street — $924,612
10. 6052 Salisbury Street — $844,246
11. 6077 Johnson Road — $899,911
12. 6047 Johnson Road — $867,581
Sum = $9,999,192 across 12 homes → mean = $833,266. (avg as of 2026-08-17, confidence medium)</t>
  </si>
  <si>
    <t>No resale history yet — figures are builder ask prices ($590K base to $3M custom). Because Wild Air has essentially no resale/MLS transaction history yet, the figures above are current builder ask prices, not closed comparable sales — treat this as a new-construction pricing snapshot, not a resale-market snapshot. Price range low ($589,990) reflects Legacy Woods' smallest David Weekley base plan; high ($3,000,000) reflects the top of the custom-lot range reported by IBJ for the broader single-family program. Price-per-sqft could not be verified from a real closed-sale dataset for this neighborhood: rough division of builder base price by base plan sqft implies roughly $180-$340/sqft depending on plan/builder, but that is not a reliable market figure (base prices pair a low-sqft floor plan against a base spec) and is NOT reported as pricePerSqftUSD — treat as directional only. Days on market and unit sales-activity counts are likewise unverifiable via public sources at this stage; Zville.com's recorded-sales tracker (county-record based) is the most authoritative public source for when closings begin appearing. Several source pages (Redfin community page, Zillow community pages, Old Town Design Group page, NewHomeSource community page) returned HTTP 403 on direct fetch and could only be referenced via search-result snippets, not full-page verification.</t>
  </si>
  <si>
    <t>August 2026 (builder pricing/inventory as currently listed); development launched summer 2024, still in active initial build-out</t>
  </si>
  <si>
    <t>No reliable neighborhood-level "homes sold in last 12 months" figure could be verified. A neighborhood-filtered agent IDX page (davidbrentonsteam.com) showed only 2 active listings at the time of research (5365 Rose Dr, under contract after 9 days; 5378 Rose Dr, active with a price cut after 104 days) — consistent with Ashburn being a mostly built-out, small subdivision rather than a large active market. Several other aggregator sites (Zoocasa, BEXRealty, a homes.com-sourced summary) repeat an identical "65 homes for sale in Ashburn" figure verbatim across unrelated domains, which looks like stale/templated syndicated data rather than a real current count — treat that number as unverified/low confidence, not fact.</t>
  </si>
  <si>
    <t>No neighborhood-specific (Ashburn-only) appreciation figure was found. Town/zip-level figures only, labeled as such: Zionsville home values appreciated ~44% cumulatively since 2020 per NeighborhoodScout (town-wide); Redfin's 46077 zip page showed median sale price up ~23% YoY to $758K as of Nov 2025; Zillow's Zionsville city page (Aug 2026) showed median list price $749K at $234/sqft. Do not treat these as Ashburn-specific.</t>
  </si>
  <si>
    <t>Active. Pulte Homes is still building and selling in Ashburn (community address ~8630 Verbena Rd, off Whitestown Rd, Zionsville Community Schools). As of the August 2026 search, three current floor plans were listed: Maple Valley from $576,990, Woodside from $594,990, and Castleton from $604,990 (4–6 bedrooms, 3-car garages, basements available). These are base "starting from" prices before lot premiums/options, so realized new-construction sale prices run higher (e.g., a 2022-built resale at 8630 Verbena Rd sold for $780,000).</t>
  </si>
  <si>
    <t>No published AVERAGE was available (zville.com publishes a median, $807,000, for this neighborhood, based on the same underlying recorded-sale dataset). Computed the mean myself from individual county-recorded closed sales listed on zville.com's Ashburn neighborhood page (source: zville.com/neighborhood/ashburn, which draws from county recorder data), restricted to the last ~18 months (Jun 2025–Jun 2026) per instructions: 
1) 8635 Verbena Rd — $807,133 (Jun 2025)
2) 5351 Rose Dr — $786,606 (Aug 2025)
3) 5423 Peachtree Rd — $839,900 (Sep 2025)
4) 5175 Peachtree Rd — $800,000 (Mar 2026)
5) 5166 Peachtree Rd — $860,000 (Jun 2026)
6) 8594 Verbena Rd — $830,000 (Jun 2026)
Sum $4,923,639 / 6 = $820,607 (rounded).
Sanity check: zville.com's own site states "7 sales over last 3 years" with median $807,000; adding the one additional 3-year sale (5215 Rose Dr, $730,000, Jan 2024) to the above 6 gives 7 sales, mean ≈ $807,663 — consistent with, and validating, this dataset. (avg as of 2026-08-17, confidence medium)</t>
  </si>
  <si>
    <t>Null-heavy market entry: no verifiable median/DOM; $248/sqft from just 2 active listings. Price range is anchored by two different signals: the low end ($576,990) is Pulte's current base "starting from" price for its smallest active floor plan (Maple Valley); the high end ($899,900) is an actual current resale listing (5423 Peachtree Rd, 5bd/3.5ba, 5,119 sqft, built 2022). Most observed listings/solds cluster in the $750K–$900K band for larger finished homes, well above the base new-construction price once lots/options are added. Price-per-sqft ($248) is averaged from only two matched current listings with both price and sqft from the same source (5365 Rose Dr: $850,000/3,370 sqft = $252/sqft; 5378 Rose Dr: $814,900/3,353 sqft = $243/sqft) — small sample, treat as directional only. Other addresses (5215 Rose Dr, 5423 Peachtree Rd) showed inconsistent sqft figures across different aggregator sites (e.g., 4,522 vs 5,206 sqft for the same address), so those were excluded from the $/sqft calculation rather than risk an invented number. Days-on-market is highly variable in this small neighborhood — the two active listings found showed 9 days (under contract) and 104 days (price-reduced) respectively, too small and too wide a spread to call a "typical" DOM; town-wide Zionsville DOM was reported as 55–60 days (Redfin/Zillow, Aug 2026, town-level not neighborhood-level). Zillow and Redfin do not appear to have a dedicated Ashburn (Zionsville) neighborhood page (unlike some other markets); attempts to fetch individual Zillow/Redfin/Pulte pages directly were blocked (403) or returned only navigation chrome, so figures here are reconstructed from search-result snippets and one agent IDX widget (davidbrentonsteam.com) rather than full page fetches — cross-check before using in the HOA comparison if precision matters.</t>
  </si>
  <si>
    <t>August 2026 (current listings/new-construction pricing); some cited town/zip trend figures dated Nov 2025–Aug 2026 as noted</t>
  </si>
  <si>
    <t>low</t>
  </si>
  <si>
    <t>Thin/low-volume, consistent with a small 63-lot luxury enclave. indyhomes.com showed only 1 active Pemberton listing as of 2026-06-14 (5130 Melbourne Place, $1,925,000, 6,259 sqft). A broader "Pemberton" search on neighborhoods.com referenced "8 homes for sale." No verified count of homes sold in the trailing 12 months was found on any source. exprealty.com's "Pemberton" pages returned 7 listings spanning $319,999–$7,775,000 on streets (Sanctuary Blvd, Lemongrass Dr, Abby Ln, Willow Springs Dr, etc.) that do not match the subdivision's known street names (Melbourne Pl, Abington Way, Salisbury St, Hanley Ln) — this data appears to be an unfiltered/mis-scoped Zionsville-wide result and was excluded as unreliable for neighborhood-specific figures.</t>
  </si>
  <si>
    <t>No Pemberton-specific appreciation figure was found on any source.</t>
  </si>
  <si>
    <t>Active but nearly built out. Pemberton is a 63-lot custom-home community that began construction in 2018. Per executivehomesindy.com (retrieved 2026-08-17), only 2 lots remain available (Lot #38 and Lot #60) out of 63. Builders active in the community include Executive Homes and Diyanni Homes (per Zionsville Monthly Magazine); Redfin also referenced Viewegh Crafted Homes as a builder associated with the neighborhood. Homes are custom-built and generally priced well above $1M. Encore Sotheby's International Realty is named as the community's exclusive listing agent.</t>
  </si>
  <si>
    <t>zville.com's Pemberton page does not publish an average for finished-home sales (only a median: $1,550,000). Its site-wide "average" of $679,602 mixes in 23 vacant-lot sales ($129K-$200K) and is not a valid home-price average. I instead computed the mean myself from the individual "Last Sold" prices in zville.com's "Homes in Pemberton" listings (3 pages), restricting to finished-home sales in the last 3 years within the $1,275,000-$2,000,000 range the site itself cites -- this yielded exactly 15 sales, matching the site's stated "15 sales - last 3 years" cohort (the same 15 sales underlying their published median), confirming correct filtering. Sales used (address - price - month/year): 5035 Abington Way $1,580,000 (May 2025); 5120 Melbourne Place $1,775,000 (Aug 2025); 5155 Abington Way $1,680,000 (May 2026); 8030 Totton Court $1,275,000 (Apr 2026); 8061 Abington Way $1,490,000 (May 2024); 8079 Abington Way $1,625,000 (May 2024); 8082 Abington Way $1,735,000 (Oct 2025); 8083 Easton Ln $1,525,000 (Sep 2025); 8092 Abington Way $1,510,000 (Aug 2025); 8095 Melbourne Place $1,550,000 (May 2026); 8115 Hanley Lane $1,350,000 (Apr 2026); 8116 Hanley Lane $1,392,500 (Mar 2024); 8135 Melbourne Place $1,675,000 (Jul 2024); 8140 Hanley Court $1,400,000 (Jul 2025); 8145 Hanley Lane $2,000,000 (Apr 2026). Sum = $23,562,500 / 15 sales = $1,570,833 (rounded). (avg as of 2026-08-17, confidence medium)</t>
  </si>
  <si>
    <t>$/sqft and DOM each derived from ONE listing — directional only. This is a small, high-end custom-home enclave (63 lots total, ~20+ acres of green space, community pool/tennis/pickleball, walking trails to the Zionsville Rail Trail), so all statistics rest on very small sample sizes and should be treated as directional, not precise. Two independent sources triangulate a broadly consistent price band: neighborhoods.com's "closed prices $1,275,000–$1,775,000 / median sale price $1,338,446" (recent solds, page undated) and indyhomes.com's single active listing at $1,925,000 / $307.56 per sqft / 24 DOM (dated 2026-06-14). Price-per-sqft and days-on-market are each derived from just one listing on indyhomes.com and could shift materially with the next sale — flag as low-confidence individually even though the overall price range is corroborated across sources. HOA/association fees run $815–$1,260/year per neighborhoods.com. No neighborhood-level price trend/appreciation figure exists in public sources; if a trend must be cited for context, the only available figure is town-wide: Zionsville's overall median sale price was ~$800K (+45.4% YoY) and median $/sqft was $216 (+14.9% YoY) per Redfin's Zionsville city page as of ~July 2026 — this is NOT Pemberton-specific and is materially different from Pemberton's much higher price point, so it should not be used as a stand-in for neighborhood appreciation without that caveat attached.</t>
  </si>
  <si>
    <t>Mixed: neighborhoods.com closed-sale figures are undated on the page (retrieved 2026-08-17); indyhomes.com active-listing figures dated 2026-06-14; executivehomesindy.com lot-availability retrieved 2026-08-17</t>
  </si>
  <si>
    <t>Zero active MLS listings inside the Hampshire neighborhood as of Aug 17, 2026 — independently confirmed by two sources (neighborhoods.com: "Sorry, there are no homes for sale in Hampshire"; indyhomes.com: "No Matching Listings," MLS-fed "several times a day"). No verifiable count of homes sold in Hampshire over the last 12 months was found in public sources checked. One real-estate-search-summary (mswoods.com, via search snippet only, not independently fetched) referenced recent Hampshire sold comps around $465,000 and $515,000 for ~2,500 sq ft homes — lower than the $660,000 figure below, suggesting Hampshire contains a mix of older/smaller resale homes and newer, larger builder homes.</t>
  </si>
  <si>
    <t>Not available at the Hampshire neighborhood level — no neighborhood-specific appreciation figure was found in public sources. Town-wide Zionsville figures (NOT Hampshire-specific, see marketNotes) show mixed signals depending on source/period.</t>
  </si>
  <si>
    <t>Active. Lennar is currently building two collections within the Hampshire masterplan community: "Hampshire Estate" (e.g., Riviera plan from $637,995, 4,226 sq ft; Leland plan from $642,995, 3,994 sq ft — a Homes.com listing snapshot showed Leland at $592,990+, suggesting pricing has moved) and "Hampshire Cornerstone" (e.g., Claremont plan from $454,480, 2,877 sq ft; other plans up to ~$637,995+; a Homes.com snapshot showed the Clay plan at $579,990+). Both collections offer pool/pool house, sport courts (pickleball/bocce), trails and a playground. Separately, Fischer Homes' original "Hampshire" section (Grand Estates collection, 2,157–2,384 sq ft, base price from $504,990, priced $500K–$530K+) is reported SOLD OUT per search-indexed builder/Livabl pages.</t>
  </si>
  <si>
    <t>Published average from zville.com's Hampshire neighborhood page (https://zville.com/neighborhood/hampshire), verified via direct browser render of the live page. The "About the neighborhood" section states verbatim: "Recent sales have averaged around $642,907, with the upper end of the range reaching as high as $1,170,000." This is computed by the site from county-recorder sale data over a stated sample of "23 sales · last 3 years" (recorded sale price range $438,000–$1,170,000; vacant-lot sales excluded per the site's FAQ). Note: the same page's FAQ answer to "What is the average home price in Hampshire?" instead cites the MEDIAN ($700,000, also 23 sales/3 years) — that is a mislabeling by the site, not a separate figure; I did not use it as the average per instructions to never report a median as an average. I also reviewed the site's detailed sold-homes table (297 total sale records, paginated 13 pages); page 1 (oldest entries, 2018–2023, e.g. 3950 Rainford Ave $390,691 Jul 2021; 4037 Carnegie Lane $590,000 May 2023; 4126 Keighley Ct $525,000 Jun 2022) averages ~$432,000 by itself, but that is an artifact of pagination ordering (oldest/cheapest sales shown first), not the neighborhood average, and was not used as the answer. (avg as of 2026-08-17 (page data reflects "last 3 years" recorded sales as displayed; underlying sale records span 2018–2023 in the visible table, page currency/refresh date not stated on page), confidence medium)</t>
  </si>
  <si>
    <t>Reviewer blocker resolved by labeling: $660K median is resale-based; the $454K–$643K range is Lennar new-construction base pricing — different populations, hence median outside range. This is a data-limited neighborhood: Hampshire currently has 0 active resale listings (confirmed via two independent live MLS-fed sites), which prevents computing a live price range, price/sqft, or days-on-market directly from current inventory. Key figures and their caveats: (1) $660,000 median/closed sale price comes from neighborhoods.com's "Quick Facts" panel for Hampshire specifically, attributed to "information submitted to the MLS GRID as of Aug 17, 2026" — but the same page shows zero current active listings, so this may reflect a small or dated sample; treat as medium confidence. (2) The $454,480–$643,000 "price range" I've reported is NOT a resale market range but the span of Lennar's current new-construction base prices across its two active Hampshire collections (Hampshire Estate and Hampshire Cornerstone) — actual sale prices run higher after lot premiums/upgrades. Fischer Homes' original Hampshire section (smaller/older, $500K–$530K+ when active) is now sold out, so it no longer contributes to "current" pricing. (3) No neighborhood-specific price/sqft, days-on-market, or 1-3yr appreciation figure was found anywhere in public sources for Hampshire itself — do not substitute the town-wide numbers into HOA comps without labeling them. For town-wide (Zionsville, not Hampshire) context only: Zillow ZHVI for Zionsville was $571,816, +4.0% YoY (zillow.com/home-values/28072/zionsville-in/); Redfin reported Zionsville's median sale price over the trailing 12 months at $700,000, up ~6% YoY (redfin.com/city/20959/IN/Zionsville/housing-market); Movoto showed Zionsville-wide $750K median list, $234/sqft, -5% YoY (movoto.com/zionsville-in/). These three town-wide figures are inconsistent with each other (different methodologies/periods), reinforcing that they should only be used as rough backdrop, not as a Hampshire proxy. HOA fee for Hampshire is listed as "$1,066" on neighborhoods.com's Quick Facts (billing period — annual vs. monthly — not specified on the page).</t>
  </si>
  <si>
    <t>Aug 17, 2026 (MLS Grid data feed); Lennar/Fischer builder pricing captured same date, exact builder pricing effective-date not shown on source pages</t>
  </si>
  <si>
    <t>Very low-volume, low-inventory subdivision. Only 2 active listings as of Aug 17, 2026: 3579 Sugar Pine Ln ($785,000, 5,404 sqft, 3bd/3ba, ~19-20 days on market) and 3796 Conifer Dr ($999,999, 6,416 sqft, 5bd/5ba, ~59 days on market) — corroborated across neighborhoods.com, Compass, David Brenton's Team, and BluPrint Real Estate Group. Closed-sale prices cited by neighborhoods.com range $725,000–$779,500 (median $779,500), implying only a handful of closings recently — could not verify an exact 12-month sold count from any source. The community is a small, built-out subdivision of roughly 145–160 total homesites, so annual turnover is inherently low (likely single digits).</t>
  </si>
  <si>
    <t>Neighborhood-specific YoY appreciation figure not found on any source. Town-wide (Zionsville) context found instead: Redfin/search snippets cite Zionsville median sale price ~$800K in Nov 2025 (+45.4% YoY, likely skewed by mix shift), while Movoto cites a town-wide Aug 2026 median list price of $749K (down ~5-6% YoY) at $234/sqft with 60 days median DOM. These are TOWN-WIDE figures, not Hidden Pines-specific — flagged per instructions rather than substituted as neighborhood figures.</t>
  </si>
  <si>
    <t>Built out / sold out. Hidden Pines was a Pulte Homes community (~145–160 homesites) with two collections (estate/luxury single-family and ranch homes); original new-construction pricing started in the low-to-mid $400,000s. Per NewHomesDirectory/Livabl/NewHomeSource listings, the community is now SOLD OUT — no new-construction inventory remains; current market activity is 100% resale.</t>
  </si>
  <si>
    <t>Published (stated) average from zville.com's Hidden Pines neighborhood page: "Recent sales have averaged around $823,400, with the most expensive homes reaching up to $1,000,000..." This sits alongside the page's stats block: Recent Home Sales range $515,000–$1,200,000, 19 finished-home sales in the last 3 years, Median Sale Price $840,000, Typical Value Today $988,000. The page's FAQ separately confirms: "The median recorded sale price in Hidden Pines is $840,000, from 19 finished-home sales in the last three years. Vacant-lot sales are excluded." I did not use the $840,000 figure since it is explicitly a median, not an average, per task instructions. The $823,400 average figure was confirmed identically across two independent WebFetch retrievals and one live browser page load of https://zville.com/neighborhood/hidden-pines. (avg as of 2026-08-17, confidence medium)</t>
  </si>
  <si>
    <t>$209/sqft (neighborhoods.com, verified live) conflicts with current listings computing higher — directional. Price-per-sqft figures conflict by source and should be treated cautiously: neighborhoods.com's stated "$209 average" is described as based on closed-sale data, but the two currently active listings actually compute to ~$145/sqft ($785,000 / 5,404 sqft) and ~$156/sqft ($999,999 / 6,416 sqft) — both well below $209, suggesting either a small/skewed closed-sales sample or a stale/blended figure. Treat pricePerSqftUSD as directional, not precise. Days-on-market (20 / 59 for the two current listings) is a 2-listing snapshot, not a rolling median — true typical DOM for the neighborhood could not be independently verified. HOA fee noted as $208/quarter (neighborhoods.com). No source provided a distinct active-listing count beyond the 2 found, nor a verified 12-month closed-sales count — treat salesActivity as qualitative. Location context: Hidden Pines sits off Michigan Rd, across from Holliday Farms, in Zionsville 46077.</t>
  </si>
  <si>
    <t>August 17, 2026</t>
  </si>
  <si>
    <t>Very low turnover: as of Aug 17, 2026, Talk to Tucker's live MLS-fed neighborhood page shows only 1 active listing in Blackstone, 0 homes sold in the trailing 30 days, and 1 new listing in the trailing 30 days. The subdivision is small and fully built out (roughly 100-200 lots across "Section 1" etc.), so closings are infrequent and irregular — individual sold records found via Redfin were sparse and spread across years (e.g., 2015, 2019, 2020, one in Jun 2024). Could not verify a reliable trailing-12-month sold-unit count from any source.</t>
  </si>
  <si>
    <t>No neighborhood-specific appreciation index was found from any source. One verified same-home resale inside Blackstone (6460 Blackstone Dr) sold for $485,000 in Aug 2015 and $745,000 in Jun 2024 — about +54% over ~9 years (~5%/yr), a single data point, not a market index. Town/ZIP-level figures (NOT Blackstone-specific, shown here only as labeled context): Redfin reports the 46077 ZIP median sale price at $750K as of Jul 2026 (+$5K MoM, sale-to-list 100.2%, avg 11 days on market ZIP-wide); a separate aggregator (Neighborhoods.com, citing Zillow-type data) reported Zionsville's average house price at $708K, up 12.5% YoY.</t>
  </si>
  <si>
    <t>Built out / sold out. Blackstone was developed by Ryland Homes circa 2013-2015 (recorded as "Blackstone Section 1" etc. in county tax records; homes seen were built 2013-2015). A 2015 MLS listing remark for a home in the neighborhood explicitly states it is in "the completely sold out Blackstone neighborhood." No active builder or new-construction inventory was found in this specific subdivision as of Aug 2026 (new construction currently underway elsewhere in Zionsville — e.g., Wild Air, Holliday Farms, Promontory — is in different, unrelated communities).</t>
  </si>
  <si>
    <t>Published average from zville.com's Blackstone neighborhood page: "across eight recent sales, homes sold for an average of roughly $709,327, with the top sale reaching about $869,616." This is a directly stated neighborhood-level average sale price (not median, and not computed by me). (avg as of 2026-08-17, confidence medium)</t>
  </si>
  <si>
    <t>CAUTION: market figures are Redfin automated valuation ESTIMATES, not recorded sales. (1) HOA: Redfin public record for 6460 Blackstone Dr lists Association Fee $743/year ($65/month), covering "Association Home Owners, Entrance Common, Insurance, Maintenance" — verified for one property in the subdivision, not independently confirmed estate-wide. (2) Name collision caution: search results also surface "Blackstone Pl" addresses (40/45/50/55/60 Blackstone Pl) built in 1977 — these belong to the separate, older "Colony Woods" subdivision per an eXp Realty listing (exprealty.com/zionsville-in-real-estate/colony-woods/40-blackstone-pl), not the Ryland-built "Blackstone" subdivision (streets: Blackstone Dr/Ct/Trl) this report covers. Exclude Blackstone Pl comps from any Blackstone HOA comparison. (3) Sample-size caveat: the median/price-range/price-per-sqft/days-on-market figures blend (a) Talk to Tucker's live single-listing snapshot (median list $679,900, avg 120 DOM, avg $170.40/sqft, based on just 1 active listing) with (b) the median/range of current Redfin automated valuation estimates (Zestimate-equivalent, not closed sale prices) across 10 Blackstone Dr/Ct homes found via search ($678K-$985K, median ~$782K, per-sqft estimates $140-$202, averaging ~$170/sqft — which corroborates the Talk to Tucker figure). Only one actual closed sale in the last several years could be independently verified: 6460 Blackstone Dr sold for $745,000 in Jun 2024. Treat medianSalePriceUSD and the price range as directional, not a precise recent-sold median.</t>
  </si>
  <si>
    <t>Live-checked Aug 17, 2026 (Talk to Tucker neighborhood feed); Redfin listing/AVM data current as of Aug 17, 2026, reflecting Redfin's Jul 2026 ZIP-level market update; one verified closed sale from Jun 2024</t>
  </si>
  <si>
    <t>Low-volume, low-inventory luxury enclave. MLS-sourced closed-sale records (via Estately/MIBOR) show 15 sales between Jul 2024 and Jun 2026, of which 5 fall in the trailing 12 months (Aug 2025–Aug 2026): $800K (Aug '25), $995K (Dec '25), $1.29M (Jan '26), $890K (May '26), $1.55M (Jun '26) — plus a $3.05M sale on Jun 10 '26 just outside a strict trailing-12-month window from today. Estately's full "recently sold" listing for the neighborhood shows 98 historical closed records total (span not stated). Currently just 1–2 active listings as of Aug 17, 2026 (talktotucker.com shows 2; neighborhoods.com shows 1), consistent with talktotucker's reported "0 homes sold in the past 30 days."</t>
  </si>
  <si>
    <t>No neighborhood-specific YoY appreciation figure is published by Zillow, Redfin, or other aggregators for this subdivision (no dedicated Zillow neighborhood page exists for it, unlike same-named neighborhoods elsewhere). The small MLS sold sample suggests an upward trajectory (2025 closed-sale median ≈$1.03M across 7 sales vs. a partial-2026 median ≈$1.42M across only 4 sales), but that sample is too small and too skewed by high-end outliers (one $3.05M sale) to state as a reliable percentage. Town/ZIP-level context only (NOT neighborhood-specific, labeled here per instructions): Redfin's ZIP 46077 (Zionsville) page shows median sale price $750K (+$5K MoM), average days on market 11 (down 9 days MoM), and 192 recently sold homes — all well below The Willows' own figures because ZIP 46077 covers far more, and far less expensive, housing stock than this subdivision.</t>
  </si>
  <si>
    <t>Effectively built out by the original production builders. McKenzie Collection's own community page lists The Willows' status as "Completed." Homes by Estridge built the North Lake section (both Estridge and McKenzie originally priced homes there from $475,000); no evidence either builder is still actively selling new homes in the neighborhood as of Aug 2026. That said, occasional large custom/spec infill construction still occurs on remaining big lots — e.g., a 10,889 sq ft custom estate on Willow Bend Court sold for $3.05M on Jun 10, 2026 — so it is not 100% static, just no active builder program.</t>
  </si>
  <si>
    <t>No published "average" was found (Redfin's neighborhood widget shows an unlabeled "Sale price" figure off only 2 sales — almost certainly their standard median, and too thin/ambiguous to use). Computed mean myself from 12 individually-listed closed MLS sales (MIBOR, via Estately's recorded sold-homes page for The Willows) spanning Mar 27, 2025 - Jun 18, 2026: $1,150,000; $940,000; $995,000; $1,955,000; $1,760,000; $1,032,000; $800,000; $995,000; $1,290,000; $890,000; $3,050,000; $1,550,000. Sum $16,407,000 / 12 = $1,367,250. Excluded from the source list: two unimproved land-parcel sales (0 sqft, no beds/baths, $174,900 and $175,000/$247,167) and one entry mislabeled with a Carmel, IN address, none of which are comparable finished-home sales in this subdivision. (avg as of 2026-08-17, confidence medium)</t>
  </si>
  <si>
    <t>Median $1,032,000 is calendar-2025 closed median (7 sales). The Willows is a small, established luxury subdivision (~492 residents per Census-derived neighborhood data) off Michigan Rd/146th St in Zionsville (ZIP 46077), built mainly ~2005–2015 across three sections (North Lake/Estridge, South Lake/McKenzie, and a "Carefree Living" section around 10-acre Eagle Lake), with streets including Willow Bend Dr/Ct/Trl, Willow Springs Dr, Wildlife Trl/Ct, Weeping Willow Ct, and Bent Tree Ct. HOA fee ≈$107/mo (neighborhoods.com). Home sizes in recent sales ranged roughly 2,900–10,900 sq ft, which is why the price range is so wide ($800K starter/smaller homes up to $3M+ large custom estates) — a straight median or $/sqft figure masks real dispersion by lot/section. talktotucker.com's $1,285,000 figure is a current MEDIAN LIST price on only 2 active listings, not a sale price — do not confuse the two. Several sites (movoto.com, homes.com, zillow.com, realtor.com direct fetch) blocked automated access with bot-detection/CAPTCHA or 403s during this research; figures above rely on the sources that were reachable (talktotucker.com, neighborhoods.com, estately.com via browser, and search-engine summaries of mswoods.com/hometoindy.com for builder/section pricing, which could not be independently re-verified by direct fetch).</t>
  </si>
  <si>
    <t>August 17, 2026 (active-listing/overview stats); closed sales through June 18, 2026</t>
  </si>
  <si>
    <t>Source</t>
  </si>
  <si>
    <t>Supports</t>
  </si>
  <si>
    <t>https://www.stonegatepoa.com/</t>
  </si>
  <si>
    <t>Official Stonegate POA homepage — confirms management company (Omni), pool, meeting house/clubhouse, Carol Park; financial/dues pages are login-gated</t>
  </si>
  <si>
    <t>https://www.stonegatepoa.com/about</t>
  </si>
  <si>
    <t>POA about page — confirms Omni Management Services and Alliance Association Bank payment portal</t>
  </si>
  <si>
    <t>https://www.stonegatepoa.com/documents-and-forms</t>
  </si>
  <si>
    <t>Confirms existence of CCRs, bylaws, and a '2025 Budget' document; financial reports/minutes are member-login-gated</t>
  </si>
  <si>
    <t>https://www.zillow.com/homedetails/6115-Stonegate-Run-Zionsville-IN-46077/85124819_zpid/</t>
  </si>
  <si>
    <t>MLS listing #22045787 showing HOA fee of $1,760 annually covering clubhouse/insurance/maintenance/trash</t>
  </si>
  <si>
    <t>http://zville.com/subdivision/stonegate</t>
  </si>
  <si>
    <t>Real-estate aggregator (Stacy Snively Homes) — home count (378 homes, 189 acres), ~$83/month average dues estimate, Omni Management confirmation, pool + three ponds/lakes, price/size stats</t>
  </si>
  <si>
    <t>https://www.neighborhoods.com/stonegate-zionsville-in</t>
  </si>
  <si>
    <t>Aggregator showing HOA dues range $1,760–$3,718/year across listings, price history $402k–$1.305M</t>
  </si>
  <si>
    <t>https://www.heiglrealestate.com/stonegate</t>
  </si>
  <si>
    <t>Confirms meeting house, pool, and park as core amenities</t>
  </si>
  <si>
    <t>https://www.bbb.org/us/in/zionsville/profile/hoa/stonegate-townhome-maintenance-association-inc-0382-90025340</t>
  </si>
  <si>
    <t>Confirms existence of a separate 'Stonegate Townhome Maintenance Association, Inc.' entity (incorporated 2017) at an address inside the community — likely explains higher-end dues figures for townhome units</t>
  </si>
  <si>
    <t>https://zvillehomes.com/zionsville-neighborhood-overview/</t>
  </si>
  <si>
    <t>Confirms amenity list (competition pool, kiddie pool, basketball courts, meeting rooms, 70+ acres parks/open space/preserves), price band (townhomes from ~$500k, estate homes over $1M), construction start year 2000</t>
  </si>
  <si>
    <t>(private) Local realtor workbook, Aug 2026 — provided by Marcus</t>
  </si>
  <si>
    <t>annual dues, home counts, amenity summary</t>
  </si>
  <si>
    <t>(repo) data/stonegate-dues-triangulation.json</t>
  </si>
  <si>
    <t>9 listing-level dues data points</t>
  </si>
  <si>
    <t>https://www.redfin.com/neighborhood/439039/IN/Zionsville/Stonegate</t>
  </si>
  <si>
    <t>Redfin Stonegate neighborhood page — median sale price $618K, $180/sqft, 132 days on market, 4 homes sold, -25.3% YoY (page returned 403 on direct fetch; figures from WebSearch's page summary)</t>
  </si>
  <si>
    <t>https://www.zillow.com/zionsville-in-46077/in-stonegate_att/</t>
  </si>
  <si>
    <t>Zillow Stonegate-attributed listings page — 3 active listings including $492,000 (2,032 sqft) and $250,000 vacant 0.56-acre lot</t>
  </si>
  <si>
    <t>https://www.newhomesource.com/community/in/zionsville/stonegate-by-drees-homes/94393</t>
  </si>
  <si>
    <t>NewHomeSource community page for Stonegate by Drees Homes — construction began 2000, few lots remaining, townhomes from ~$500K, custom homes on estate lots over $1M (page 403'd on direct fetch; via WebSearch summary)</t>
  </si>
  <si>
    <t>https://woodstockcustomhomes.com/skill/zionsville/</t>
  </si>
  <si>
    <t>Directly fetched — Woodstock Custom Homes' Stonegate project history, home sizes 2,135-3,327 sqft, no current pricing published</t>
  </si>
  <si>
    <t>https://viewegh.com/where-we-build/</t>
  </si>
  <si>
    <t>Viewegh Crafted Homes, custom builder headquartered in Stonegate at 7619 W. Stonegate Dr., active in the neighborhood</t>
  </si>
  <si>
    <t>https://www.redfin.com/city/20959/IN/Zionsville/housing-market</t>
  </si>
  <si>
    <t>Town-wide Zionsville context only (not neighborhood-specific) — cited in marketNotes</t>
  </si>
  <si>
    <t>https://www.propertyiq.app/markets/zip/46077-zionsville-in</t>
  </si>
  <si>
    <t>ZIP 46077 (46077 town/zip level, not Stonegate-specific) — median ~$701K, cited only as town/zip backdrop</t>
  </si>
  <si>
    <t>https://www.stonegatepoa.com/wp-content/uploads/CCR.pdf</t>
  </si>
  <si>
    <t>Stonegate Declaration of Covenants, Conditions &amp; Restrictions (recorded, Boone County) hosted on the POA's own site — primary source for Common Area definitions, Section 3.02 maintenance obligations (incl. lighting), Section 4.06 Pond Maintenance Easement (fountains/waterfalls/pumps), and the Common Area D 'gazebo, pond fountain and retaining wall' description; does not state a total acreage figure</t>
  </si>
  <si>
    <t>https://www.stonegatepoa.com/latest-news/carol-park</t>
  </si>
  <si>
    <t>POA page confirming Carol Park as a real, named POA-maintained amenity (2020 stone-wall dismantling notice); no acreage/pond/fountain detail</t>
  </si>
  <si>
    <t>https://www.stonegatepoa.com/faq</t>
  </si>
  <si>
    <t>Checked for acreage/pond/fountain info — none found</t>
  </si>
  <si>
    <t>https://stonegatezionsvilleneighborhood.org/</t>
  </si>
  <si>
    <t>Independent/resident neighborhood info site; mentions 'Stonegate Park &amp; Playground' with pond views but no acreage or fountain/lighting specifics</t>
  </si>
  <si>
    <t>https://www.austinoakszionsville.com/about/</t>
  </si>
  <si>
    <t>Official HOA site: management company (Kirkpatrick), location, full amenity list (clubhouse, indoor/outdoor tennis-pickleball, indoor basketball, pool, playgrounds) — no dues figure published</t>
  </si>
  <si>
    <t>https://www.austinoakszionsville.com/faq/</t>
  </si>
  <si>
    <t>Confirms online dues payment exists but discloses no dollar amount; directs residents to Declaration/By-laws or Kirkpatrick Management for figures</t>
  </si>
  <si>
    <t>https://www.austinoakszionsville.com/documents-and-forms/</t>
  </si>
  <si>
    <t>Confirms financial reports/meeting minutes are resident-portal-gated (Frontsteps); no special-assessment info on public page</t>
  </si>
  <si>
    <t>https://www.austinoakszionsville.com/clubhouse/</t>
  </si>
  <si>
    <t>Clubhouse/pool amenity confirmation</t>
  </si>
  <si>
    <t>https://www.austinoakszionsville.com/pool/</t>
  </si>
  <si>
    <t>Outdoor lap pool details, season, rules — no dues figure</t>
  </si>
  <si>
    <t>https://zville.com/neighborhood/austin-oaks</t>
  </si>
  <si>
    <t>Dues $117/month, home count 266, price range $376k-$1.8M, amenities (pool, playground, pickleball/tennis, pond), management listed as Meridian (conflicts with official site)</t>
  </si>
  <si>
    <t>https://www.redfin.com/IN/Zionsville/4507-Austin-Oaks-Ct-46077/home/66938059</t>
  </si>
  <si>
    <t>MLS-sourced HOA fee of $265/quarter (~$88/month) tied to a 9/12/2022 sale; includes clubhouse, maintenance, park/playground, pool, snow removal, tennis; management listed as Kirkpatrick; home count 248 per associated Redfin neighborhood data</t>
  </si>
  <si>
    <t>https://www.talktotucker.com/zionsville/austin-oaks</t>
  </si>
  <si>
    <t>Describes Austin Oaks as three sections (Autumnwood, Summerglen, Winterspring); current listing stats (median list price, price/sqft)</t>
  </si>
  <si>
    <t>https://www.neighborhoodscout.com/in/zionsville/austin-oaks</t>
  </si>
  <si>
    <t>Median sale price $834,968; percentile price/vacancy-rate context for Indiana and US</t>
  </si>
  <si>
    <t>https://www.redfin.com/neighborhood/439032/IN/Zionsville/Autumnwood-at-Austin-Oaks/housing-market</t>
  </si>
  <si>
    <t>Autumnwood at Austin Oaks (1 of 3 Austin Oaks sections): median sale price $1.2M (3mo ending Jun 2026, +5.6% YoY); $198/sqft; recent solds with 31-38 day DOM; one active vacant lot listing $267,500</t>
  </si>
  <si>
    <t>https://www.redfin.com/neighborhood/438987/IN/Zionsville/Summerglen-at-Austin-Oaks/housing-market</t>
  </si>
  <si>
    <t>Summerglen at Austin Oaks (1 of 3 sections): median sale price $994K (3mo ending Jun 2026, +13.2% YoY); $191/sqft; recent solds with 42-274 day DOM</t>
  </si>
  <si>
    <t>https://www.neighborhoods.com/austin-oaks-zionsville-in</t>
  </si>
  <si>
    <t>Neighborhood profile: 269 homes, 3 sub-sections (Autumnwood/Summerglen/Winterspring), custom builders named, avg recent sold price $887,192, range high-$400Ks to $1.8M, HOA ~$117/mo, schools, closed price $1,500,000 elsewhere on page</t>
  </si>
  <si>
    <t>https://www.zillow.com/zionsville-in/in-austin-oaks_att/</t>
  </si>
  <si>
    <t>Zillow polygon search for Austin Oaks; used to check active listings but flagged as unreliable — sweeps in unrelated nearby subdivisions (Epcon's Courtyards of Russell Oaks, Pulte/Arbor's Bridle Oaks) as new construction</t>
  </si>
  <si>
    <t>https://www.movoto.com/zionsville-in/summerglen-at-austin-oaks/sold/</t>
  </si>
  <si>
    <t>Referenced via search snippet only (direct fetch blocked by bot-protection): median price $750K, $234/sqft for Summerglen at Austin Oaks — not independently verified, conflicts with Redfin's figures for the same sub-neighborhood</t>
  </si>
  <si>
    <t>https://www.hometoindy.com/zionsville-homes/austin-oaks/</t>
  </si>
  <si>
    <t>Corroborating context: current price range (high $400,000s to over $1,000,000) and home characteristics for Austin Oaks</t>
  </si>
  <si>
    <t>https://www.dwellane.com/neighborhood/austin-oaks</t>
  </si>
  <si>
    <t>Describes ~269 homes on 0.5-1 acre lots off Michigan Road, built by Eagle Kustom Home Builders, Executive Homes, Randy Shaffer Custom Homes; tennis courts, clubhouse, pool, neighborhood park, greenspace mentioned without a number</t>
  </si>
  <si>
    <t>https://www.zionsville-in.gov/495/Homeowners-Associations</t>
  </si>
  <si>
    <t>Town of Zionsville HOA directory page — confirms Austin Oaks HOA is a registered Zionsville-area association but page itself does not carry plat acreage figures</t>
  </si>
  <si>
    <t>https://www.eaglesnesthoa.org/p/Pay-Dues</t>
  </si>
  <si>
    <t>Primary source for the $525/year dues figure, January 1 due date, and payment mechanics (mail or M Group Management online portal)</t>
  </si>
  <si>
    <t>https://www.eaglesnesthoa.org/</t>
  </si>
  <si>
    <t>Official HOA homepage confirming community identity, existence of M Group Management as manager</t>
  </si>
  <si>
    <t>https://www.dwellane.com/neighborhood/eagles-nest</t>
  </si>
  <si>
    <t>Third-party neighborhood profile stating ~$44/month dues (annualizes to ~$528/year), corroborating the $525 figure; also describes pool, shopping proximity, social events/block parties</t>
  </si>
  <si>
    <t>https://zville.com/subdivision/eagles-nest</t>
  </si>
  <si>
    <t>Home count (~550-584 range reconciled with 584 Ryland-built figure), price range $285k-$615k / median $538k, amenities: pool, playground, basketball and tennis courts, nine ponds/lakes</t>
  </si>
  <si>
    <t>https://www.talktotucker.com/zionsville/eagles-nest</t>
  </si>
  <si>
    <t>Average home price ~$487,250 and current listing activity (search-result snippet only; direct page fetch blocked 403)</t>
  </si>
  <si>
    <t>Search-result snippet used for broader Zionsville market context (median $800k town-wide, for contrast with Eagles Nest's lower price band)</t>
  </si>
  <si>
    <t>https://eaglesnestzionsville.com/about/</t>
  </si>
  <si>
    <t>Describes community pool, active HOA, regular social events/block parties/neighborhood gatherings</t>
  </si>
  <si>
    <t>https://www.eaglesnesthoa.org/p/Community-Facilities</t>
  </si>
  <si>
    <t>HOA's own facilities page (title/existence confirmed via search index; full content could not be fetched — JavaScript-rendered site blocked direct extraction)</t>
  </si>
  <si>
    <t>https://www.redfin.com/IN/Zionsville/7824-Eagles-Nest-Blvd-46077/home/82487917</t>
  </si>
  <si>
    <t>Listing search-result snippet confirming HOA-fee-funded items: park/playground, tennis courts, entrance common area, insurance, snow removal, trash; management company M Group Management</t>
  </si>
  <si>
    <t>https://www.eaglesnesthoa.org/p/Pool-Passes-and-Rules</t>
  </si>
  <si>
    <t>Confirms pool amenity and incidental $25 pool-pass replacement fee (not a recurring dues component)</t>
  </si>
  <si>
    <t>https://www.neighborhoods.com/eagles-nest-zionsville-in</t>
  </si>
  <si>
    <t>Live-fetched Aug 17, 2026: active listing $595,000, closed range $450,000-$570,000, median $512,500, ~$150/sqft, HOA $525-550/mo, listing counts (2 active/0 pending/9 sold of 11 total)</t>
  </si>
  <si>
    <t>https://www.coldwellhomes.com/s/in/zionsville-city/eagles-nest-subdivision/</t>
  </si>
  <si>
    <t>Current listings snapshot: avg sale price $456,760, range $189,000-$679,999, $154/sqft, avg 47 days on market, 10 properties listed, avg home size 2,969 sqft</t>
  </si>
  <si>
    <t>https://www.movoto.com/zionsville-in/market-trends/</t>
  </si>
  <si>
    <t>Search-indexed snippet referencing an average Eagles Nest price of $487,250 and $124.86/sqft with prices 'going down'; included for completeness but not corroborated on direct fetch, so not used as a primary figure</t>
  </si>
  <si>
    <t>https://www.hometoindy.com/zionsville-homes/eagles-nest/</t>
  </si>
  <si>
    <t>Listing aggregator for the subdivision; direct fetch returned HTTP 403, so only referenced via search snippet, not used for figures</t>
  </si>
  <si>
    <t>https://zville.com/what-sold</t>
  </si>
  <si>
    <t>Zville.com 'What Sold' recorded-sales tracker for Zionsville, referenced for corroborating individual Eagles Nest sale records (e.g., 6128 Eagles Nest Blvd, 7823 Eagles Nest Blvd) and June 2026 area-wide sales context.</t>
  </si>
  <si>
    <t>https://www.eaglesnesthoa.org/private-files/document/2391729263/adN871YsKZANFLWW/EN-CCRS%20(recorded%202005-07-11).pdf</t>
  </si>
  <si>
    <t>Official Declaration of Covenants, Conditions, and Restrictions of Eagles Nest, recorded 2005-07-11 as Boone County Recorder Instrument #0507767. Defines 'Common Area,' 'Lake Area,' Association maintenance duties (Art. X), and the Boone County-administered 'Eagles Nest Legal Drain' for retention-pond/storm-sewer maintenance. No acreage or pond-count figures; no fountain/aeration/lighting language.</t>
  </si>
  <si>
    <t>https://www.eaglesnesthoa.org/p/Lake-Areas</t>
  </si>
  <si>
    <t>Official HOA website page, reproduces CC&amp;R Lake/Lake Area restriction language verbatim (no swimming/boating, no shoreline trespass). No pond count, acreage, or feature (fountain/aeration/lighting) details.</t>
  </si>
  <si>
    <t>https://www.chamberofcommerce.com/united-states/indiana/zionsville/homeowners-association/34966065-eagle-nest-homeowners-association</t>
  </si>
  <si>
    <t>Directory listing: HOA established 2012, managed by M Group Management, 584 homesites averaging ~0.2 acres, amenities (pool, tennis, park, playground, clubhouse) — source of the 584-homes figure the task already had.</t>
  </si>
  <si>
    <t>https://royalrun.org/dues/</t>
  </si>
  <si>
    <t>Primary source for the 2023 $659/home dues figure, year-over-year increase, 5% cap policy, and full per-home budget line-item breakdown (pool $73.87, landscaping, reserves, ponds, etc.)</t>
  </si>
  <si>
    <t>https://royalrun.org/pool/</t>
  </si>
  <si>
    <t>Confirms pool as a community amenity, access/card rules, $30 replacement card fee, daily 8am-8pm hours, and 2025 remodel reducing water area below 2,000 sq ft</t>
  </si>
  <si>
    <t>https://royalrun.org/</t>
  </si>
  <si>
    <t>Community overview: ~700 homes, amenities list (pools, tennis/basketball courts, playgrounds, ~68-70 acres greenspace/Ottinger Park, ponds, clubhouse, year-round events), general location description</t>
  </si>
  <si>
    <t>https://royalrun.org/communications/</t>
  </si>
  <si>
    <t>Confirms TownSq as the resident/dues portal, no special assessment mentioned, no management company name given directly on site</t>
  </si>
  <si>
    <t>https://www.youarecurrent.com/2018/12/18/yard-rules-hoas-provide-necessary-structure-but-have-limited-power/</t>
  </si>
  <si>
    <t>Local news source naming Community Association Services of Indiana (CASI) as (in part) the managing company and confirming HOA established 20+ years ago</t>
  </si>
  <si>
    <t>https://www.talktotucker.com/zionsville/royal-run</t>
  </si>
  <si>
    <t>Real-estate aggregator price data (median list $424,000, $138.52/sqft, avg 1,592 sqft, 6 active listings) — page could not be directly re-fetched (403) so figures come via search snippet only</t>
  </si>
  <si>
    <t>Broader Zionsville market average price ($708K) used as an upper reference point, since neighborhood-specific Redfin data was not directly retrievable</t>
  </si>
  <si>
    <t>https://www.neighborhoods.com/royal-run-zionsville-in</t>
  </si>
  <si>
    <t>Primary source for median sale price ($401,000), active price range ($299k-$525k), closed price range ($328k-$495k), price/sqft ($177), and active listing count (6); data pull explicitly dated Aug 17, 2026.</t>
  </si>
  <si>
    <t>https://www.zillow.com/home-values/28072/zionsville-in/</t>
  </si>
  <si>
    <t>Town/ZIP-wide (not Royal Run-specific) home value trend used only as a labeled fallback in marketNotes/trend: ~4.0% YoY appreciation for Zionsville/46077 as of 2026.</t>
  </si>
  <si>
    <t>https://zville.com/subdivision/royal-run</t>
  </si>
  <si>
    <t>Accessed via site search (search box → 'Royal Run' → 'Amherst Meadows at Royal Run' result). Published average: 'a representative recent sale price of $331,318' from 29 recorded sales; Key Facts: Median Sale Price $338,000 (17 sales/3yr), 129 total homes.</t>
  </si>
  <si>
    <t>https://zville.com/subdivision/hunters-ridge</t>
  </si>
  <si>
    <t>Published average: 'those homes sold at an average price of around $424,500' from 26 recorded sales; Key Facts: Median Sale Price $439,000 (16 sales/3yr), 135 total homes; page confirms developer 'Royal Run Partners, L.P.'</t>
  </si>
  <si>
    <t>https://zville.com/subdivision/wimbledon-station</t>
  </si>
  <si>
    <t>Page titled 'Wimbledon Station at Royal Run'. Published average: 'Recent sales have averaged $296,337' from 25 recorded sales; Key Facts: Median Sale Price $310,000 (11 sales/3yr), 95 total homes.</t>
  </si>
  <si>
    <t>https://www.heiglrealestate.com/royal-run</t>
  </si>
  <si>
    <t>Real-estate neighborhood guide repeating the same "nearly 68 acres of greenspace" marketing language; ponds described only as "active with wildlife," no count or equipment given.</t>
  </si>
  <si>
    <t>https://royalrun.org/downloads/</t>
  </si>
  <si>
    <t>HOA downloads page listing available documents (Covenants Sept 2023, Bylaws, map of community sections/street names, etc.) — confirms no publicly posted plat map or acreage-bearing document beyond what's summarized elsewhere on the site.</t>
  </si>
  <si>
    <t>https://www.zionsville-in.gov/DocumentCenter/View/325/Zoning-Classifications-by-Subdivision</t>
  </si>
  <si>
    <t>Town of Zionsville zoning-classifications-by-subdivision PDF — checked for a Royal Run acreage/zoning entry; extracted text did not contain a "Royal Run" reference, so no usable data obtained from this official planning document.</t>
  </si>
  <si>
    <t>https://www.fieldstonezionsville.org/pool-info/</t>
  </si>
  <si>
    <t>Pool card-access details (hours, one card per household, $20 replacement fee, dues-balance requirement) — accessed via search engine snippet; direct fetch failed with DNS error in this session</t>
  </si>
  <si>
    <t>https://www.fieldstonezionsville.org/</t>
  </si>
  <si>
    <t>HOA site homepage — general community description, confirms OMNI Management Services as manager; direct fetch failed (DNS error), info via search snippet</t>
  </si>
  <si>
    <t>https://www.brookhavenzionsville.org/pool-information/</t>
  </si>
  <si>
    <t>Adjacent Brookhaven HOA's pool page, relevant because Fieldstone's pool/playground/basketball court appear to be a shared Brookhaven-Fieldstone facility</t>
  </si>
  <si>
    <t>https://citysquares.com/b/brookhaven-fieldstone-hoa-17811102</t>
  </si>
  <si>
    <t>Brookhaven Fieldstone HOA business listing — address, phone, confirms OMNI Management Services as management company</t>
  </si>
  <si>
    <t>https://www.superpages.com/zionsville-in/bpp/brookhaven-fieldstone-hoa-464617247</t>
  </si>
  <si>
    <t>Corroborates HOA name, address (2732 Still Creek Dr), management contact</t>
  </si>
  <si>
    <t>https://property.mibor.com/listings/IN/Zionsville/46077/2504-Boylston/MBR22024407</t>
  </si>
  <si>
    <t>MIBOR listing at 2504 Boylston Court, Fieldstone — $625/yr HOA fee, list price $630,000, amenity/fee categories include pool and park/playground</t>
  </si>
  <si>
    <t>https://www.redfin.com/IN/Zionsville/2991-Stone-Creek-Dr-46077/home/168224224</t>
  </si>
  <si>
    <t>Redfin listing, 2991 Stone Creek Dr, Fieldstone — $528/yr HOA fee</t>
  </si>
  <si>
    <t>https://www.redfin.com/IN/Zionsville/2504-Fawn-Bluff-Ct-46077/home/168224269</t>
  </si>
  <si>
    <t>Redfin listing, 2504 Fawn Bluff Ct, Fieldstone — list price $720,000, $605/yr HOA fee</t>
  </si>
  <si>
    <t>https://www.redfin.com/IN/Zionsville/2508-Boylston-Ct-46077/home/168224281</t>
  </si>
  <si>
    <t>Redfin listing, 2508 Boylston Ct, Fieldstone — $625/yr HOA fee</t>
  </si>
  <si>
    <t>https://property.mibor.com/downstream/listing/11552-Buckskin-Drive/623d0addaa84c5e5ca79fbb3</t>
  </si>
  <si>
    <t>MIBOR listing, 11552 Buckskin Dr, Fieldstone — $665/yr HOA fee, list price ~$800,000</t>
  </si>
  <si>
    <t>https://www.neighborhoods.com/fieldstone-zionsville-in</t>
  </si>
  <si>
    <t>Neighborhood market snapshot — 2 homes currently for sale, median list price $760,000, avg $155.42/sqft</t>
  </si>
  <si>
    <t>https://www.dwellane.com/neighborhood/fieldstone</t>
  </si>
  <si>
    <t>Median sale price $755,000; also showed an uncorroborated '$290' association fee figure of unclear frequency, treated as low-confidence</t>
  </si>
  <si>
    <t>https://www.zionsville-in.gov/AgendaCenter/ViewFile/Minutes/_03212022-1378</t>
  </si>
  <si>
    <t>Town of Zionsville planning/permit records confirming Fieldstone as an established subdivision built out by Ryland Homes, Beazer Homes, and CalAtlantic on streets including Stone Creek Dr, Fawn Bluff Ct, Boylston Ct, Alamosa Ln, Indian Hill Way</t>
  </si>
  <si>
    <t>https://austynavenue.com/area/zionsville-IN/fieldstone/market</t>
  </si>
  <si>
    <t>Directly fetched: shows 0 active Fieldstone listings and 0 sales in the trailing 30 days as of mid-Aug 2026, with 2 recent sold comps (2515 Boylston Ct $905,000/4,809 sqft; 11550 Buckskin $851,000/5,072 sqft).</t>
  </si>
  <si>
    <t>https://domiagency.com/area/zionsville-IN/fieldstone/market</t>
  </si>
  <si>
    <t>Directly fetched: mirrors the Austyn Avenue data (same underlying MLS feed) — same 2 sold comps, 0 active listings, 0 sales in last 30 days.</t>
  </si>
  <si>
    <t>Directly fetched: ZIP 46077 (town-wide, not Fieldstone-specific) median home value $697,000, +9.2% YoY, -0.1% trailing 3 months, 43-day median DOM, as of July 2026. Cited only for town/ZIP context.</t>
  </si>
  <si>
    <t>https://www.talktotucker.com/zionsville/fieldstone</t>
  </si>
  <si>
    <t>Could not fetch directly (403); appeared repeatedly in WebSearch results tied to the recurring aggregator figure: $155.42 avg price/sqft, $760,000 median list price, 16-day avg days on market, 2 active listings for Fieldstone.</t>
  </si>
  <si>
    <t>https://www.bexrealty.com/Indiana/Zionsville/Fieldstone/</t>
  </si>
  <si>
    <t>Could not fetch directly (403); paired with the same $155.42/sqft, $760K median list, 16-day DOM figures in WebSearch results — likely shares a data feed with Talktotucker/Highgarden.</t>
  </si>
  <si>
    <t>http://www.reddoorindy.com/fieldstone-homes-zionsville.php</t>
  </si>
  <si>
    <t>Could not fetch directly (SSL cert mismatch); page title found via search — 'Fieldstone Homes For Sale In Zionsville Indiana From Ryland Homes' — used as evidence of original builder / built-out status.</t>
  </si>
  <si>
    <t>https://zville.com/neighborhood/brookhaven</t>
  </si>
  <si>
    <t>Zville.com Brookhaven subdivision page — published average sale price ($835,515, n=66) and median ($897,000, n=34), price range $790,000-$1,100,000, 256 total homes</t>
  </si>
  <si>
    <t>https://zville.com/neighborhood/fieldstone</t>
  </si>
  <si>
    <t>Zville.com Fieldstone subdivision page — published average sale price ($659,311, n=18) and median ($716,000, n=14), price range $575,000-$925,000, 90 total homes</t>
  </si>
  <si>
    <t>https://zville.com/subdivisions</t>
  </si>
  <si>
    <t>Zville.com master subdivisions directory listing both Fieldstone and Brookhaven as separate Zionsville entries</t>
  </si>
  <si>
    <t>https://www.pathaddad.com/blog/brookhaven-subdivision-zionsville-indiana-real-estate/</t>
  </si>
  <si>
    <t>Realtor blog reproducing Drees Homes marketing copy: 'more than 80 acres of open green space,' ponds/waterfalls, 'Mother's Garden' cascading fountain, 240 home sites (site itself returned an SSL error on direct fetch; content read via search-engine snippet).</t>
  </si>
  <si>
    <t>https://www.newhomesource.com/community/in/zionsville/brookhaven-by-drees-homes/51376</t>
  </si>
  <si>
    <t>Original Drees Homes new-home-community listing for Brookhaven (blocked direct fetch with 403; corroborates the same marketing description via search index).</t>
  </si>
  <si>
    <t>https://www.brookhavenzionsville.org/faq/</t>
  </si>
  <si>
    <t>Brookhaven HOA FAQ: '4 ponds (3 of which have fountains)'; ~half of HOA budget goes to landscaping/lawn/pond maintenance, utilities (electric/water/sewer) next biggest line. Site would not resolve directly during this session (DNS failure); content read via cached search-engine snippet only.</t>
  </si>
  <si>
    <t>Town of Zionsville subdivision zoning-classification PDF (fetched but returned as unparsed binary/PDF stream data — could not extract Brookhaven/Fieldstone-specific rows); listed here as a lead for direct follow-up, not as a confirmed source of any figure above.</t>
  </si>
  <si>
    <t>https://www.compass.com/listing/11037-holliday-farms-boulevard-zionsville-in-46077/1286987816529453561/</t>
  </si>
  <si>
    <t>HOA fee $135/month, confirmed via direct WebFetch of Compass MLS listing (sold 6/15/2023, $2,995,000)</t>
  </si>
  <si>
    <t>https://www.compass.com/listing/10502-holliday-farms-boulevard-zionsville-in-46077/1307241603672103177/</t>
  </si>
  <si>
    <t>HOA fee $135/month, confirmed via direct WebFetch of Compass MLS listing (sold 9/19/2023, $650,000 lot); notes social club membership included with lot purchase; lists Clubhouse, Fitness Center, Gated, Golf, Pool, Tennis Court(s)</t>
  </si>
  <si>
    <t>https://www.compass.com/listing/10576-holliday-farms-boulevard-zionsville-in-46077/797077372367601377/</t>
  </si>
  <si>
    <t>Older/lower HOA fee data point: $400 semi-annually ($800/yr) on a vacant 0.43-acre lot listing sold 2/28/2022; possibly a pre-clubhouse or bare-lot rate</t>
  </si>
  <si>
    <t>https://hollidayfarmshoa.com/</t>
  </si>
  <si>
    <t>Official HOA website; confirms management by First Service Residential (Gilbert, AZ) via owner billing portal; does not publish dues amount publicly</t>
  </si>
  <si>
    <t>https://www.hollidayfarmszionsville.com/membership</t>
  </si>
  <si>
    <t>Club amenities (18-hole Pete Dye championship course + 9-hole executive course, indoor/outdoor pools, tennis, pickleball, ~20,000 sq ft fitness center, bowling, childcare, dining); confirms non-resident memberships currently wait-listed, i.e. golf/club membership is managed separately from HOA</t>
  </si>
  <si>
    <t>https://www.hollidayfarmszionsville.com/</t>
  </si>
  <si>
    <t>Club homepage: description of golf, swimming, tennis, fitness amenities and Pete Dye design credit</t>
  </si>
  <si>
    <t>https://www.zillow.com/homedetails/11003-Holliday-Farms-Blvd-Zionsville-IN-46077/2060696815_zpid/</t>
  </si>
  <si>
    <t>Search-engine-summarized (not independently fetched): dues history from ~$95/mo at golf course opening rising to $135–$150/mo once clubhouse completed; also cites additional listings showing $1,400/yr and $1,100/yr association fees, illustrating variance across resale vintages</t>
  </si>
  <si>
    <t>https://www.youarecurrent.com/2021/09/26/area-plan-commission-approves-holliday-farms-clubhouse/</t>
  </si>
  <si>
    <t>News coverage confirming Zionsville Area Plan Commission approved the Holliday Farms clubhouse (2021), supporting the phased dues-increase narrative tied to clubhouse completion</t>
  </si>
  <si>
    <t>https://www.arhomes.com/builder/scott-bates-builders-inc/news-event/limited-lots-remaining-at-holliday-farms-what-you-need-to-know-about-lot-v18-and-the-upcoming-spec-home-on-lot-b13/</t>
  </si>
  <si>
    <t>Search-engine-summarized (not independently fetched): community described as offering 500+ approved homesites including townhomes, empty-nester homes, and large executive homes on 1.5+ acre lots</t>
  </si>
  <si>
    <t>https://oldtowndesigngroup.com/exploring-holliday-farms-what-makes-this-zionsville-community-stand-out/</t>
  </si>
  <si>
    <t>Search-engine-summarized (not independently fetched): recreation area description (28-acre rec area, two playgrounds, ball fields, sand volleyball) and 80-acre Eagle Creek preserve with hiking trails</t>
  </si>
  <si>
    <t>https://www.chicagotitleindy.com/CTRSIndianapolisMetro/media/CT-RS-Indianpolis-Metro/pdfs/HomeownersAssociationContactList.pdf</t>
  </si>
  <si>
    <t>Search-engine-summarized (not independently fetched): price band context, describing custom/semi-custom homes priced roughly $500,000-$1.8M, developer Estridge Homes</t>
  </si>
  <si>
    <t>https://www.coldwellhomes.com/real-estate/community/holliday-farms</t>
  </si>
  <si>
    <t>Primary current-market source: 18 active listings, price range $190,000-$10,975,000, average price $2,731,928, average $553/sq ft, average 169 days on market. Timestamped Aug 17, 2026.</t>
  </si>
  <si>
    <t>https://www.fischerhomes.com/find-new-homes/zionsville/in/communities/961/reserve-at-holliday-farms/</t>
  </si>
  <si>
    <t>New-construction pricing for The Reserve at Holliday Farms (Fischer Homes) Midtown Collection townhomes: $504,990-$535,990+, actively selling.</t>
  </si>
  <si>
    <t>https://www.redfin.com/IN/Zionsville/10771-Holliday-Farms-Blvd-46077/home/172260007</t>
  </si>
  <si>
    <t>Closed sale: $3,550,000 on Sep 29, 2025, 5bd/6ba, 8,011 sq ft.</t>
  </si>
  <si>
    <t>https://www.redfin.com/IN/Zionsville/11003-Holliday-Farms-Blvd-46077/home/172260018</t>
  </si>
  <si>
    <t>Closed sale: $2,650,000 on Oct 27, 2025, 6bd/7ba, 8,584 sq ft.</t>
  </si>
  <si>
    <t>https://www.redfin.com/IN/Zionsville/11015-Holliday-Farms-Blvd-46077/home/172260019</t>
  </si>
  <si>
    <t>Closed sale: $1,864,650 on Aug 9, 2024, 5bd/4.5ba, 6,421 sq ft.</t>
  </si>
  <si>
    <t>https://www.redfin.com/IN/Zionsville/11046-Holliday-Farms-Blvd-46077/home/172259980</t>
  </si>
  <si>
    <t>Closed sale: $3,400,000 on Jan 22, 2024, 5bd/6.5ba, 7,369 sq ft.</t>
  </si>
  <si>
    <t>https://www.compass.com/homes-for-sale/holliday-farms-zionsville-in/</t>
  </si>
  <si>
    <t>Cross-check snapshot: active listings $190,000-$10,975,000 (12 listings observed); earlier data point showed average price $2,251,915 and average $536/sq ft.</t>
  </si>
  <si>
    <t>Town-wide (not neighborhood-specific) Zionsville context: median sale price $649,000 in Dec 2025, ~55 days on market — used only as labeled town-wide context, not a Holliday Farms figure.</t>
  </si>
  <si>
    <t>https://www.indyhomes.com/zionsville/holliday-farms-builders/</t>
  </si>
  <si>
    <t>List of ~14 approved custom-home builders active in Holliday Farms (surfaced via search results); page itself returned 403 on direct fetch so content is from the search snippet only.</t>
  </si>
  <si>
    <t>https://zville.com/neighborhood/holliday-farms</t>
  </si>
  <si>
    <t>Zville.com Holliday Farms/Club at Holliday Farms neighborhood page — published 'on average $738,449' (n=298 recent sales) and separate 'median $1,895,000' (n=63 finished-home sales, last 3 years); also hosts the paginated individual sold-listing table (pages 1-3 used for the 18-month cross-check computation) with per-address last-sold price and date</t>
  </si>
  <si>
    <t>Zville.com July 2026 'What Sold' recorded-sales tracker, confirms 10600 Holliday Farms Blvd sold for $3,700,000 on July 27, 2026 as the sole Holliday Farms/Club at Holliday Farms transaction that month</t>
  </si>
  <si>
    <t>https://www.coldwellhomes.com/s/in/zionsville-city/holliday-farms-subdivision</t>
  </si>
  <si>
    <t>Coldwell Homes Holliday Farms listing portal — NOT used for the answer because its ~$2.25M-$2.73M 'average' (18 active listings, $190K-$11M range) reflects current ASKING prices of active/pending listings, not closed sales</t>
  </si>
  <si>
    <t>https://www.zionsville-in.gov/DocumentCenter/View/2761/Holliday-Farms-PUD</t>
  </si>
  <si>
    <t>Official Town of Zionsville PUD Ordinance (June 2018) for Holliday Farms. Legal description states 'Total Acreage: 597.5 Acres.' Section 17.03 sets a 20% minimum open-space requirement across the whole district, defining Open Space to include golf course, trails, parks, and amenities collectively. Sections 11.08/15.07 cover storm water retention pond landscaping standards (no pond count, no fountain/aeration/lighting mentions).</t>
  </si>
  <si>
    <t>https://www.youarecurrent.com/2018/07/06/town-council-approves-holliday-farms-development/</t>
  </si>
  <si>
    <t>Current Publishing news coverage confirming Town Council's 2018 rezoning of 'approximately 597 acres' for Holliday Farms; notes over 50% of project area designated as green space including the golf course.</t>
  </si>
  <si>
    <t>https://youarecurrent.com/2018/04/03/golf-course-anchors-proposed-holliday-farms-development-along-michigan-road/</t>
  </si>
  <si>
    <t>Earlier Current Publishing article on the proposed 597-acre Holliday Farms rezoning, describing the Pete Dye golf course and green-space plans.</t>
  </si>
  <si>
    <t>https://hollidayfarmshoa.com/forms</t>
  </si>
  <si>
    <t>Official Holliday Farms HOA document page — links to Rules &amp; Regulations, CC&amp;Rs, and Bylaws PDFs. Confirms an active HOA and its governing-document set.</t>
  </si>
  <si>
    <t>https://img1.wsimg.com/blobby/go/2e73d1c4-9306-4048-90b9-de971a5d5f50/downloads/1d0t07nqu_17141.pdf</t>
  </si>
  <si>
    <t>Holliday Farms HOA CC&amp;Rs (Declaration of Covenants, Conditions &amp; Restrictions), hosted on the HOA's own site. This is the document that would normally define 'Common Area' and its acreage, but it is a scanned image PDF with no extractable text layer; could not be read with tools available in this environment (no OCR engine present).</t>
  </si>
  <si>
    <t>https://www.davidweekleyhomes.com/new-homes/in/indianapolis/zionsville/wild-air-trails</t>
  </si>
  <si>
    <t>Wild Air Trails (townhomes) current base pricing $659,990-$741,990, sizes 2,138-4,148 sqft, and 6 quick-move-in homes $844,246-$949,294</t>
  </si>
  <si>
    <t>https://www.davidweekleyhomes.com/new-homes/in/indianapolis/zionsville/legacy-woods-at-wild-air</t>
  </si>
  <si>
    <t>Legacy Woods at Wild Air (single-family) current base pricing $589,990-$824,960, sizes 1,729-3,793 sqft, 6 ready-soon homes $689,860-$824,960, HOA $2,750/yr</t>
  </si>
  <si>
    <t>https://www.ibj.com/articles/wild-air-project-in-zionsville-will-be-developers-largest-yet</t>
  </si>
  <si>
    <t>Indianapolis Business Journal: development scale (260 acres, ~700 homes, 386 single-family units 1,800-5,000 sqft priced $500K-$3M), timeline, builders, developer</t>
  </si>
  <si>
    <t>https://www.youarecurrent.com/2024/07/15/prices-set-for-phase-1a-of-wild-air/</t>
  </si>
  <si>
    <t>Current (local Zionsville news) referenced via search snippet for Phase 1A pricing ($950K-$1.4M lottery lots) and Phase 1B ($600K-$3M); page returned 403 on direct fetch, cited via search summary only</t>
  </si>
  <si>
    <t>Zville.com recorded-sales tracker (county records): confirms zero recorded sales in Wild Air/Wild Air Trails/Legacy Woods/Oakview Park as of the June/July 2026 report, and town-wide Zionsville median $620,000 across 577 sales for the 12 months ending June 2026</t>
  </si>
  <si>
    <t>https://wildairzionsville.com/available-lots-homes/</t>
  </si>
  <si>
    <t>Official Wild Air community page listing available lots/homes (page blocked direct fetch, 403; referenced via search results for neighborhood/builder structure)</t>
  </si>
  <si>
    <t>https://wildairzionsville.com/exclusive-builders/</t>
  </si>
  <si>
    <t>Lists exclusive custom-home builders active in Wild Air: Old Town Design Group, G&amp;G Custom Homes, Gradison Design-Build, Wedgewood Building Company</t>
  </si>
  <si>
    <t>https://talk.talktotucker.com/home-buying/wild-air-holliday-farms-beyond-the-luxury-communities-defining-zionsville-living-in-2026/</t>
  </si>
  <si>
    <t>Talk To Tucker (RE/MAX) 2026 piece on Zionsville luxury communities; cites town-wide 'median home prices holding strong around $750,000' (not Wild-Air-specific), describes Wild Air qualitatively</t>
  </si>
  <si>
    <t>https://www.ggcustomhomes.com/wild-air/</t>
  </si>
  <si>
    <t>G&amp;G Custom Homes' Wild Air builder page; general Zionsville custom-build cost guidance of $250-$350/sqft (not Wild Air-specific pricing)</t>
  </si>
  <si>
    <t>https://www.davidweekleyhomes.com/new-homes/in/indianapolis/zionsville/legacy-woods-at-wild-air#showcases</t>
  </si>
  <si>
    <t>Legacy Woods at Wild Air — 7 current Quick Move-In homes with addresses and asking prices, plus floor-plan starting prices</t>
  </si>
  <si>
    <t>https://www.davidweekleyhomes.com/new-homes/in/indianapolis/zionsville/wild-air-trails#showcases</t>
  </si>
  <si>
    <t>Wild Air Trails — 5 current Quick Move-In homes with addresses and asking prices, plus floor-plan starting prices</t>
  </si>
  <si>
    <t>https://zville.com/</t>
  </si>
  <si>
    <t>Zionsville neighborhood price tracker (143 subdivisions with recorded sales/assessed values) — Wild Air is absent, confirming no closed-sale history exists yet for this neighborhood</t>
  </si>
  <si>
    <t>https://oldtowndesigngroup.com/where-we-build/zionsville/wild-air/</t>
  </si>
  <si>
    <t>Master developer's community page — general description and price-range context (single-family 1,800-3,000 sq ft, $500,000-$900,000)</t>
  </si>
  <si>
    <t>https://zionsvillemonthlymagazine.com/wild-air-development-poised-to-embrace-legacy-community/</t>
  </si>
  <si>
    <t>260-acre former Johnson family farm; 30 acres woodland preserve/community park; 10-acre civic parcel on site plan; HOA to handle lawn/exterior maintenance for 55+ ranches/cottages section (confirms an HOA exists but gives no acreage total)</t>
  </si>
  <si>
    <t>https://zionsvillemonthlymagazine.com/wild-air-development-is-transforming-zionsville-with-new-amenities/</t>
  </si>
  <si>
    <t>March 2025 update: two primary park spaces (west-side woodland park, east-side active park with splash pad, playground, added pickleball courts, public restroom under town easement); no pond mentioned</t>
  </si>
  <si>
    <t>https://wildairzionsville.com/amenities/</t>
  </si>
  <si>
    <t>Developer amenities page: clubhouse, lounge/family pools, bocce, pickleball, 3,000 sq ft fitness area, 4-acre dog park (Archer Park), 30 acres with walking trail; no pond/lake/fountain listed</t>
  </si>
  <si>
    <t>https://wildairzionsville.com/neighborhoods/</t>
  </si>
  <si>
    <t>Lists the 7 sub-neighborhoods (Legacy Woods, Oakview Park, Wild Air Trails, Wild Air Landing, Crossbridge Point, Saddleridge Estates); no acreage or pond detail</t>
  </si>
  <si>
    <t>https://www.lrk.com/buzz/posts/wild-air-a-new-master-planned-community-in-zionsville</t>
  </si>
  <si>
    <t>Master-plan architect's overview: 260-acre total, 30-acre west-side woodland preservation, ~700 residences, 20,000 sq ft retail; no pond/common-area-acreage figure</t>
  </si>
  <si>
    <t>https://zville.com</t>
  </si>
  <si>
    <t>realtor's cited source (Zville.com neighborhood data)</t>
  </si>
  <si>
    <t>https://www.davidbrentonsteam.com/results-gallery/?hood=7083215</t>
  </si>
  <si>
    <t>Agent IDX widget filtered to Ashburn (Zionsville) neighborhood ID; source for the 2 current active listings, their prices, sqft, and days-on-market used above</t>
  </si>
  <si>
    <t>https://www.newhomesource.com/community/in/zionsville/ashburn-by-pulte-homes/136327</t>
  </si>
  <si>
    <t>Ashburn by Pulte Homes community listing page (new construction), Zionsville School District, location on Whitestown Rd</t>
  </si>
  <si>
    <t>https://www.pulte.com/homes/indiana/indianapolis/zionsville/ashburn-210419/maple-valley-691617</t>
  </si>
  <si>
    <t>Current Pulte floor plan pricing for Ashburn: Maple Valley from $576,990</t>
  </si>
  <si>
    <t>https://www.pulte.com/homes/indiana/indianapolis/zionsville/ashburn-210419/woodside-691618</t>
  </si>
  <si>
    <t>Current Pulte floor plan pricing for Ashburn: Woodside from $594,990</t>
  </si>
  <si>
    <t>https://www.pulte.com/homes/indiana/indianapolis/zionsville/ashburn-210419/castleton-691615</t>
  </si>
  <si>
    <t>Current Pulte floor plan pricing for Ashburn: Castleton from $604,990</t>
  </si>
  <si>
    <t>https://www.redfin.com/IN/Zionsville/5423-Peachtree-Rd-46077/home/180539772</t>
  </si>
  <si>
    <t>Active Ashburn resale listing referenced for high end of price range ($899,900, 5,119 sqft, built 2022)</t>
  </si>
  <si>
    <t>https://www.redfin.com/IN/Zionsville/8630-Verbena-Rd-46077/home/172260885</t>
  </si>
  <si>
    <t>Ashburn new-construction resale example: sold $780,000 Dec 2022, 4bd/3.5ba, 4,675 sqft</t>
  </si>
  <si>
    <t>https://www.redfin.com/zipcode/46077/housing-market</t>
  </si>
  <si>
    <t>Zip 46077 (Zionsville) housing-market trend page — town/zip-level median sale price and YoY change, cited only as labeled town/zip context, not neighborhood-specific</t>
  </si>
  <si>
    <t>Zillow Zionsville city page — town-level median list price and $/sqft, Aug 2026, cited only as labeled town-level context</t>
  </si>
  <si>
    <t>https://www.neighborhoodscout.com/in/zionsville/real-estate</t>
  </si>
  <si>
    <t>NeighborhoodScout Zionsville — town-wide appreciation since 2020 (44%), cited only as labeled town-level context</t>
  </si>
  <si>
    <t>https://www.zoocasa.com/zionsville-in-real-estate/ashburn</t>
  </si>
  <si>
    <t>Aggregator page repeating an unverified '65 homes for sale in Ashburn' figure; flagged in marketNotes as low-confidence/likely stale, not used as the sales-activity figure</t>
  </si>
  <si>
    <t>https://www.heiglrealestate.com/ashburn</t>
  </si>
  <si>
    <t>Agent page for Ashburn; had no usable neighborhood-level statistics, only a single sample listing</t>
  </si>
  <si>
    <t>https://zville.com/neighborhood/ashburn</t>
  </si>
  <si>
    <t>Ashburn neighborhood page: county-recorded sale prices/dates for all 78 lots (paginated, 4 pages), plus site-computed median sale price ($807,000 based on 7 sales/3yr) and 'typical home value today' ($913,000) — used as the raw sales data for the mean computed above</t>
  </si>
  <si>
    <t>Zionsville-wide monthly recorded-sales tracker (context: town median $627,500 in Jun 2026, confirming zville.com's data model/methodology)</t>
  </si>
  <si>
    <t>https://www.pulte.com/homes/indiana/indianapolis/zionsville/ashburn-210419</t>
  </si>
  <si>
    <t>Builder page confirming community location on Whitestown Rd, Zionsville School District; no acreage/pond detail retrievable</t>
  </si>
  <si>
    <t>https://digitalbrochure.pulte.com/view/358176</t>
  </si>
  <si>
    <t>Pulte marketing brochure: ~38 numbered homesites shown, floor plans (Allison, Castleton, Maple Valley, Woodside), amenities = community playground + Rail Trail access; no acreage or pond figures given</t>
  </si>
  <si>
    <t>https://www.newhomesdirectory.com/Indianapolis/Communities/Ashburn</t>
  </si>
  <si>
    <t>Confirms community sold out, Zionsville IN 46077, Pulte Homes, 4BR/2.5BA single-family; no acreage/pond data</t>
  </si>
  <si>
    <t>Regional title-company HOA contact list identifying Ashburn (46077) as managed by AAM</t>
  </si>
  <si>
    <t>https://ashburnhomeowners.org/</t>
  </si>
  <si>
    <t>Presumed official HOA site for Ashburn — NOT ACCESSIBLE via WebFetch, TLS certificate expired; likely holds the CC&amp;Rs / common-area figures / pond-maintenance detail that could not be verified elsewhere</t>
  </si>
  <si>
    <t>https://citizenportal.ai/articles/7003484/Town-of-Zionsville/Boone-County/Indiana/Residents-press-Plan-Commission-to-delay-Pulte-Homes-rezoning-after-packed-public-hearing</t>
  </si>
  <si>
    <t>Coverage of an unrelated, not-yet-built Pulte rezoning proposal near Whitestown Rd/300 S — noted to avoid conflating it with the existing Ashburn subdivision</t>
  </si>
  <si>
    <t>realtor's cited source</t>
  </si>
  <si>
    <t>https://www.neighborhoods.com/pemberton-zionsville-in</t>
  </si>
  <si>
    <t>Closed price range $1,275,000-$1,775,000, median sale price $1,338,446, HOA fees $815-$1,260/yr, community description (63 lots, 20+ acres green space)</t>
  </si>
  <si>
    <t>https://www.indyhomes.com/zionsville/pemberton/</t>
  </si>
  <si>
    <t>As of 2026-06-14: 1 active Pemberton listing (5130 Melbourne Place, $1,925,000, 6,259 sqft), avg days on market 24, avg price/sqft $307.56 (page returned HTTP 403 on direct fetch; figures captured via search-result snippet of this page)</t>
  </si>
  <si>
    <t>https://executivehomesindy.com/featured-community/pemberton/</t>
  </si>
  <si>
    <t>New-construction/lot-availability: 63 total lots, 2 remaining available (Lot #38, Lot #60), Executive Homes as builder, community amenities</t>
  </si>
  <si>
    <t>https://zionsvillemonthlymagazine.com/pemberton-zionsvilles-newest-community/</t>
  </si>
  <si>
    <t>Community background: developer Zionsville Development LLC, construction began 2018, builders Executive Homes and Diyanni Homes, Encore Sotheby's as exclusive listing agent</t>
  </si>
  <si>
    <t>https://www.exprealty.com/zionsville-in-real-estate/pemberton</t>
  </si>
  <si>
    <t>Excluded from figures as unreliable — listings shown ($319,999-$7,775,000 on unrelated streets) do not match Pemberton's actual street names, indicating mis-scoped/unfiltered results</t>
  </si>
  <si>
    <t>Town-wide (not neighborhood-specific) context only: Zionsville median sale price ~$800K (+45.4% YoY), median $/sqft $216 (+14.9% YoY), ~43 days on market, as of ~July 2026</t>
  </si>
  <si>
    <t>https://zville.com/neighborhood/pemberton</t>
  </si>
  <si>
    <t>Zville.com Pemberton subdivision page - published median ($1,550,000) and the underlying 'Homes in Pemberton' address-level Last Sold price/date data (72 properties across 3 pages, ?page=2 and ?page=3) used to compute the mean of the 15 finished-home sales in the last 3 years.</t>
  </si>
  <si>
    <t>https://www.wedgewoodbc.com/neighborhood/pemberton/</t>
  </si>
  <si>
    <t>Builder page confirming location (S 800 E Rd &amp; Whitestown Rd) and amenities (trails to Rail Trail, tennis, nature preserve, pool, playground); no acreage or pond-feature detail.</t>
  </si>
  <si>
    <t>https://www.hampshirehoa.com/download/pemberton-late-fee-schedule-1-.pdf</t>
  </si>
  <si>
    <t>Hampshire HOA official PDF notice (effective 4/22/2025) establishing that Pemberton shares amenities with, and pays a pro-rata maintenance cost share to, the Hampshire HOA under a shared agreement — key structural fact, no acreage/pond figures.</t>
  </si>
  <si>
    <t>Town of Zionsville HOA resource page — checked but does not list Pemberton or link Pemberton-specific documents.</t>
  </si>
  <si>
    <t>realtor's cited source (Hampshire HOA; Zville.com)</t>
  </si>
  <si>
    <t>https://www.neighborhoods.com/hampshire-zionsville-in</t>
  </si>
  <si>
    <t>Hampshire-specific Quick Facts: median/closed sale price $660,000, HOA fee $1,066, 0 active listings; MLS Grid data as of Aug 17, 2026 3:49pm PDT</t>
  </si>
  <si>
    <t>https://www.indyhomes.com/zionsville/hampshire/</t>
  </si>
  <si>
    <t>Live MLS-fed Hampshire listing page showing 'No Matching Listings' (0 active), confirming zero current inventory</t>
  </si>
  <si>
    <t>https://www.redfin.com/sitemap/20959/IN/Boone-County/Zionsville/street/Hampshire+Dr</t>
  </si>
  <si>
    <t>Only 9 addresses on Hampshire Dr itself; average lot size/tax stats, but no neighborhood-level price stats available on this page</t>
  </si>
  <si>
    <t>https://www.newhomesource.com/community/in/zionsville/hampshire-by-fischer-homes/117713</t>
  </si>
  <si>
    <t>Referenced via search snippet: Fischer Homes' Hampshire section (Grand Estates collection) now sold out; was 2,157-2,384 sq ft, $500K-$530K+, base from $504,990</t>
  </si>
  <si>
    <t>https://www.lennar.com/new-homes/indiana/indianapolis/zionsville/hampshire/hampshire-estate</t>
  </si>
  <si>
    <t>Referenced via search snippet: active Lennar 'Hampshire Estate' collection, Riviera from $637,995 (4,226 sf), Leland from $642,995 (3,994 sf)</t>
  </si>
  <si>
    <t>https://www.lennar.com/new-homes/indiana/indianapolis/zionsville/hampshire/hampshire-cornerstone</t>
  </si>
  <si>
    <t>Referenced via search snippet: active Lennar 'Hampshire Cornerstone' collection, Claremont from $454,480 (2,877 sf), other plans to ~$637,995+</t>
  </si>
  <si>
    <t>https://www.homes.com/property/zionsville-in-46077/id-1000238992064/</t>
  </si>
  <si>
    <t>Homes.com listing snapshot: Leland plan at Hampshire priced $592,990+ (differs from newhomesource/Lennar figure, indicating price movement over time)</t>
  </si>
  <si>
    <t>https://www.mswoods.com/Hampshire-homes-for-sale-Zionsville-subdivision.htm?i=1&amp;sold=2</t>
  </si>
  <si>
    <t>Referenced via search snippet only (page itself returned no content on direct fetch/browse): recent Hampshire sold comps ~$465,000 and ~$515,000 for ~2,500 sf homes</t>
  </si>
  <si>
    <t>Town-wide (NOT Hampshire-specific) Zionsville ZHVI $571,816, +4.0% YoY, referenced via search snippet</t>
  </si>
  <si>
    <t>Town-wide (NOT Hampshire-specific) Zionsville median sale price $700,000 over trailing 12 months, +6% YoY, referenced via search snippet</t>
  </si>
  <si>
    <t>https://www.movoto.com/zionsville-in/</t>
  </si>
  <si>
    <t>Town-wide (NOT Hampshire-specific) Zionsville median list price $750K, $234/sqft, -5% YoY, referenced via search snippet</t>
  </si>
  <si>
    <t>https://zville.com/neighborhood/hampshire</t>
  </si>
  <si>
    <t>Primary source. Live page states 'Recent sales have averaged around $642,907, with the upper end of the range reaching as high as $1,170,000,' based on 23 finished-home sales in the last 3 years (range $438,000–$1,170,000). Also shows Median Sale Price $700,000 (23 sales/3yr) and Typical Value Today $844,000, plus a 297-entry, 13-page table of individual recorded sales.</t>
  </si>
  <si>
    <t>Town/ZIP-wide context only (not neighborhood-specific): 46077 median sale price ~$758K last reported month, used only to sanity-check that Hampshire's figures fall within a plausible local range.</t>
  </si>
  <si>
    <t>https://hampshirehoa.com/</t>
  </si>
  <si>
    <t>Hampshire HOA's own site: '60+ acres of green space,' 3+ miles of trails, '15+ acre forest,' amenities list (pool, clubhouse, pickleball, basketball, playground)</t>
  </si>
  <si>
    <t>https://hampshirehoa.com/download/recorded-covenants-conditions-restrictions-and-bylaws-hampshire.pdf</t>
  </si>
  <si>
    <t>Recorded Declaration of Covenants, Conditions and Restrictions for Hampshire, Boone County Recorder Instrument No. 2017005977 (114 pp.); Exhibit A gives platted legal descriptions/acreages for Phase One (81.526 ac), Phase Two North (42.711 ac), Phase Two South (23.433 ac) = 147.67 ac total for Hampshire; Exhibit D covers separately-annexable adjoining land (Pemberton, Goodwin parcel) not part of Hampshire; body text defines 'Common Area' functionally but gives no acreage total; discusses HOA authority over ponds/lakes/detention/retention and irrigation pumps without itemizing count or electrical features</t>
  </si>
  <si>
    <t>Town of Zionsville HOA directory page — confirms town does not list Hampshire's specific acreage/pond data itself and directs residents to the HOA board</t>
  </si>
  <si>
    <t>https://www.zionsville-in.gov/612/Stormwater-Division</t>
  </si>
  <si>
    <t>Town of Zionsville Stormwater Division — likely holds BMP/detention-pond inspection records for Hampshire but no specific report was locatable via search; flagged as a follow-up source, not yet confirmed to contain Hampshire-specific pond count/equipment data</t>
  </si>
  <si>
    <t>https://www.neighborhoods.com/hidden-pines-zionsville-in</t>
  </si>
  <si>
    <t>Primary source: median sale price $779,500 (closed sales), current price range $785,000-$999,999, avg $209/sqft, HOA $208/quarter; page timestamp Aug 17, 2026 3:47pm PDT</t>
  </si>
  <si>
    <t>https://www.compass.com/homes-for-sale/hidden-pines-zionsville-in/</t>
  </si>
  <si>
    <t>Confirms 2 active listings at $785,000 and $999,999</t>
  </si>
  <si>
    <t>https://www.davidbrentonsteam.com/results-gallery/?hood=5431250</t>
  </si>
  <si>
    <t>Confirms 2 active listings, days on market ~19 and ~59, updated same-day</t>
  </si>
  <si>
    <t>https://bluprintrealestategroup.com/area/zionsville-IN/hidden-pines/listings</t>
  </si>
  <si>
    <t>Confirms listing addresses, sqft (5,404 and 6,416), price range</t>
  </si>
  <si>
    <t>https://www.newhomesdirectory.com/Indianapolis/Communities/Hidden-Pines</t>
  </si>
  <si>
    <t>Pulte Homes community sold out; original pricing low-to-mid $400,000s; ~145 homesites, two design collections</t>
  </si>
  <si>
    <t>https://www.livabl.com/zionsville-in/hidden-pines</t>
  </si>
  <si>
    <t>Builder community details: Pulte Homes, ~160 homes, ~0.3 acre lots, across from Holliday Farms</t>
  </si>
  <si>
    <t>https://www.newhomesource.com/community/in/zionsville/hidden-pines-by-pulte-homes/122878</t>
  </si>
  <si>
    <t>Pulte builder listing page for Hidden Pines community</t>
  </si>
  <si>
    <t>Town-wide (not neighborhood-specific) Zionsville price trend context, cited via search snippet</t>
  </si>
  <si>
    <t>Town-wide (not neighborhood-specific) Zionsville Aug 2026 median list price $749K, $234/sqft, 60-day median DOM</t>
  </si>
  <si>
    <t>https://zville.com/neighborhood/hidden-pines</t>
  </si>
  <si>
    <t>Primary source: states 'Recent sales have averaged around $823,400' plus stats block (19 sales/last 3 yrs, range $515,000-$1,200,000, median $840,000, typical value today $988,000, 146 total homes, Pulte-built 2016-2020). Verified via two WebFetch calls and one live browser load, all consistent.</t>
  </si>
  <si>
    <t>https://www.dwellane.com/neighborhood/hidden-pines</t>
  </si>
  <si>
    <t>Google-cached search snippet: ~160 homes, lots averaging ~0.3 acres, HOA fee $208/quarter (insurance, maintenance, management, snow removal); direct WebFetch was blocked (403)</t>
  </si>
  <si>
    <t>Town of Zionsville HOA resource page — did not list a specific Hidden Pines entry in fetched content; provides town contact (Alexa Lingg) for the town's HOA contact list</t>
  </si>
  <si>
    <t>Likely contains Hidden Pines' zoning district and possibly acreage, but PDF text was not extractable via WebFetch (returned binary/encoded content only)</t>
  </si>
  <si>
    <t>https://nextdoor.com/neighborhood/hiddenpinesin--zionsville--in/</t>
  </si>
  <si>
    <t>General neighborhood description (peaceful, family-friendly, wooded); no acreage or pond specifics found in indexed content</t>
  </si>
  <si>
    <t>https://www.newhomesource.com/communitydetail/builder-4946/community-90436</t>
  </si>
  <si>
    <t>Pulte Homes community listing referenced in search results as the original marketing page for Hidden Pines; content did not load via WebFetch</t>
  </si>
  <si>
    <t>(private) Local realtor workbook, Aug 2026</t>
  </si>
  <si>
    <t>2 ponds</t>
  </si>
  <si>
    <t>realtor's cited source (Zville.com; Town of Zionsville records)</t>
  </si>
  <si>
    <t>https://www.talktotucker.com/zionsville/blackstone</t>
  </si>
  <si>
    <t>Live MLS-fed neighborhood stats page for Blackstone: median list price $679,900, avg $170.40/sqft, avg 120 days on market, 1 active listing, 0 sold in trailing 30 days, 1 new listing in trailing 30 days (checked Aug 17, 2026).</t>
  </si>
  <si>
    <t>https://www.redfin.com/IN/Zionsville/6460-Blackstone-Dr-46077/home/60127953</t>
  </si>
  <si>
    <t>Blackstone Dr home: sold Jun 27 2024 for $745,000 ($140/sqft actual, current Redfin estimate $831,128); HOA $743/yr; tax legal description 'Blackstone Section 1'; also shows 46077 ZIP market trends (median sale price $750K, Jul 2026).</t>
  </si>
  <si>
    <t>https://www.redfin.com/IN/Zionsville/6393-Blackstone-Dr-46077/home/82498104</t>
  </si>
  <si>
    <t>Blackstone Dr home built 2013, sold Oct 2019 $480,000, current Redfin estimate $784,748.</t>
  </si>
  <si>
    <t>https://www.redfin.com/IN/Zionsville/6337-Blackstone-Dr-46077/home/82498858</t>
  </si>
  <si>
    <t>Blackstone Dr home built 2014, sold Dec 2020 $479,000, current Redfin estimate $756,143.</t>
  </si>
  <si>
    <t>https://www.redfin.com/IN/Zionsville/6480-Blackstone-Dr-46077/home/64358323</t>
  </si>
  <si>
    <t>Blackstone Dr home (Ryland Homes 'Brookstone' floor plan), sold Jun 2015 $463,000, current Redfin estimate $859,932; listing remark calls it 'the completely sold out Blackstone neighborhood.'</t>
  </si>
  <si>
    <t>https://www.redfin.com/IN/Zionsville/7583-Blackstone-Ct-46077/home/82498035</t>
  </si>
  <si>
    <t>Blackstone Ct home built 2013, current Redfin estimate $678,290 ($184 est. price/sqft).</t>
  </si>
  <si>
    <t>https://www.neighborhoods.com/blackstone-zionsville-in</t>
  </si>
  <si>
    <t>Confirms Blackstone as a distinct Zionsville, Boone County neighborhood; no market statistics on the page.</t>
  </si>
  <si>
    <t>https://www.exprealty.com/zionsville-in-real-estate/colony-woods/40-blackstone-pl</t>
  </si>
  <si>
    <t>Shows that '40 Blackstone Pl' (and by extension the 1977-built Blackstone Pl cluster) is actually part of the separate 'Colony Woods' subdivision, not the Blackstone subdivision covered in this report — used to exclude a name collision.</t>
  </si>
  <si>
    <t>https://www.zville.com/neighborhood/blackstone</t>
  </si>
  <si>
    <t>Zville.com Blackstone subdivision page, Zionsville IN 46077 — publishes 'average of roughly $709,327' across eight recent sales, plus median $700,000 and a 7-sale/3-year range of $585,000-$870,000</t>
  </si>
  <si>
    <t>https://youarecurrent.com/2012/05/27/plan-commision-considers-new-subdivision/</t>
  </si>
  <si>
    <t>Current Publishing, May 2012: reports Blackstone (Ryland Homes) proposed as 65 lots on a 40-acre site on East SR 334 near Stonegate; also references a common-area pond and commission concerns about impact on a separate privately-owned neighboring pond. Full text only accessible via search snippet (WebFetch returned 403).</t>
  </si>
  <si>
    <t>https://www.businesswire.com/news/home/20130517005906/en/Celebrate-the-Grand-Opening-of-Ryland-Homes%E2%80%99-Estate-Collection-at-Blackstone-in-Zionsville</t>
  </si>
  <si>
    <t>Business Wire, May 2013: confirms Blackstone as a 65-home community by Ryland Homes on oversized homesites; no acreage or amenity breakdown given (accessed via search snippet; direct WebFetch timed out).</t>
  </si>
  <si>
    <t>Town of Zionsville official subdivision list: confirms Blackstone as R2-zoned, located at 'East State Road 334,' Eagle Township jurisdiction. No acreage or amenity detail.</t>
  </si>
  <si>
    <t>https://willowspoa.org</t>
  </si>
  <si>
    <t>POA site (no public dues page)</t>
  </si>
  <si>
    <t>https://www.estately.com/IN/The_Willows,_Zionsville/sold</t>
  </si>
  <si>
    <t>MLS (MIBOR)-sourced list of individual closed sales in The Willows, with prices, beds/baths, sqft, and close dates — used to derive median sale price, price range, price/sqft, and recent sales activity (fetched via browser; direct WebFetch was blocked with 403).</t>
  </si>
  <si>
    <t>https://www.talktotucker.com/zionsville/the-willows</t>
  </si>
  <si>
    <t>F.C. Tucker MLS-fed neighborhood overview: current active listing count (2), median LIST price ($1,285,000), avg price/sqft on active listings ($189.98), avg days on market (46), and 0 homes sold in trailing 30 days, as of Aug 17, 2026.</t>
  </si>
  <si>
    <t>https://www.neighborhoods.com/the-willows-zionsville-in</t>
  </si>
  <si>
    <t>MLS GRID-fed neighborhood page, data as of Aug 17, 2026 3:48pm PDT: current listing range ($829,000–$850,000), one closed price shown ($1,550,000), avg $/sqft ($200), and HOA fee (~$107/mo).</t>
  </si>
  <si>
    <t>https://mckenziecollection.com/communities/the-willows/</t>
  </si>
  <si>
    <t>Builder community page confirming McKenzie Collection's status for The Willows is "Completed" (built out), with community description (8.8-acre lake, English Cottage style, 48+ acres common area).</t>
  </si>
  <si>
    <t>https://www.hometoindy.com/zionsville-homes/the-willows/</t>
  </si>
  <si>
    <t>Cited via search-engine summary (direct fetch returned 403) for the three-section breakdown (North Lake/Estridge, South Lake/McKenzie, Carefree Living/Eagle Lake) and original builder starting prices (~$475,000).</t>
  </si>
  <si>
    <t>https://www.redfin.com/IN/Zionsville/11648-Willow-Springs-Dr-46077/home/82499108</t>
  </si>
  <si>
    <t>Individual Redfin property page for a home in The Willows; used only for its ZIP 46077 (Zionsville) town-level 'Market trends' panel (median sale price $750K, avg DOM 11 days, sale-to-list 100.2%, 192 recently sold) — explicitly town/ZIP-level, not neighborhood-specific, reported here only as labeled context.</t>
  </si>
  <si>
    <t>https://www.redfin.com/neighborhood/439755/IN/Zionsville/The-Willows</t>
  </si>
  <si>
    <t>Redfin neighborhood trends widget for The Willows showing an unlabeled 'Sale price' of $2.3M and 'Total homes sold: 2' - too small a sample and ambiguously labeled (likely median) to use as the primary average; included for cross-reference only.</t>
  </si>
  <si>
    <t>https://www.willowspoa.org/p/About-Us</t>
  </si>
  <si>
    <t>Official POA About Us page: describes site as former polo field, 'the ten acre Eagle Lake,' amenities list (pool, walking paths, tennis, basketball, volleyball, playground)</t>
  </si>
  <si>
    <t>https://willows.communitysite.com/p/Boat--Dock-Rules</t>
  </si>
  <si>
    <t>Official POA Boat &amp; Dock Rules page: confirms Association governs use of the 'wet retention lake' (Eagle Lake) — no motorized craft, written approval required for docks/non-motorized boats, seasonal dock storage rules</t>
  </si>
  <si>
    <t>https://zville.com/neighborhood/the-willows</t>
  </si>
  <si>
    <t>Third-party Zionsville neighborhood-data site: total development ~169 acres, 240 homes, built by San Bel Development 2006-2016, avg lot ~0.66 acres, amenities incl. pool, sports courts, and 'a pond'</t>
  </si>
  <si>
    <t>https://willows.communitysite.com/p/CCRsBylawsArticles-of-Incorp</t>
  </si>
  <si>
    <t>Official POA documents index page listing Articles of Incorporation, By-Laws, Willows CC&amp;R's and 7 CC&amp;R amendments as PDFs — page confirms documents exist but PDF content was not retrievable via automated fetch (403 / triggered file-download dialog)</t>
  </si>
  <si>
    <t>https://www.zipdatamaps.com/neighborhood/indiana/zionsville/the-willows</t>
  </si>
  <si>
    <t>Cited in initial search result snippet for the '8.8-acre lake, south shore' description and 492-resident census figure; page itself returned 403 on direct fetch/browser access so only the search-result snippet was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</si>
</sst>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
  </numFmts>
  <fonts count="6" x14ac:knownFonts="1">
    <font>
      <sz val="11"/>
      <color theme="1"/>
      <name val="Calibri"/>
      <family val="2"/>
      <scheme val="minor"/>
    </font>
    <font>
      <b/>
      <sz val="10"/>
      <name val="Arial"/>
    </font>
    <font>
      <sz val="10"/>
      <name val="Arial"/>
    </font>
    <font>
      <b/>
      <sz val="10"/>
      <color rgb="FFFFFFFF"/>
      <name val="Arial"/>
    </font>
    <font>
      <sz val="10"/>
      <color rgb="FF0000FF"/>
      <name val="Arial"/>
    </font>
    <font>
      <sz val="10"/>
      <color rgb="FF008000"/>
      <name val="Arial"/>
    </font>
  </fonts>
  <fills count="5">
    <fill>
      <patternFill patternType="none"/>
    </fill>
    <fill>
      <patternFill patternType="gray125"/>
    </fill>
    <fill>
      <patternFill patternType="solid">
        <fgColor rgb="FF1F4E79"/>
      </patternFill>
    </fill>
    <fill>
      <patternFill patternType="solid">
        <fgColor rgb="FFFFFF00"/>
      </patternFill>
    </fill>
    <fill>
      <patternFill patternType="solid">
        <fgColor rgb="FFFFF2CC"/>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30">
    <xf numFmtId="0" fontId="0" fillId="0" borderId="0" xfId="0"/>
    <xf numFmtId="0" fontId="1" fillId="0" borderId="0" xfId="0" applyFont="1"/>
    <xf numFmtId="0" fontId="2" fillId="0" borderId="0" xfId="0" applyFont="1"/>
    <xf numFmtId="0" fontId="3" fillId="2" borderId="0" xfId="0" applyFont="1" applyFill="1" applyAlignment="1">
      <alignment vertical="center" wrapText="1"/>
    </xf>
    <xf numFmtId="0" fontId="4" fillId="3" borderId="0" xfId="0" applyFont="1" applyFill="1" applyAlignment="1">
      <alignment horizontal="center"/>
    </xf>
    <xf numFmtId="0" fontId="5" fillId="0" borderId="0" xfId="0" applyFont="1" applyAlignment="1">
      <alignment horizontal="center"/>
    </xf>
    <xf numFmtId="0" fontId="4" fillId="0" borderId="0" xfId="0" applyFont="1" applyAlignment="1">
      <alignment horizontal="center"/>
    </xf>
    <xf numFmtId="0" fontId="2" fillId="0" borderId="0" xfId="0" applyFont="1" applyAlignment="1">
      <alignment vertical="top" wrapText="1"/>
    </xf>
    <xf numFmtId="0" fontId="2" fillId="4" borderId="1" xfId="0" applyFont="1" applyFill="1" applyBorder="1"/>
    <xf numFmtId="164" fontId="4" fillId="4" borderId="1" xfId="0" applyNumberFormat="1" applyFont="1" applyFill="1" applyBorder="1"/>
    <xf numFmtId="165" fontId="2" fillId="4" borderId="1" xfId="0" applyNumberFormat="1" applyFont="1" applyFill="1" applyBorder="1"/>
    <xf numFmtId="164" fontId="2" fillId="4" borderId="1" xfId="0" applyNumberFormat="1" applyFont="1" applyFill="1" applyBorder="1"/>
    <xf numFmtId="0" fontId="4" fillId="4" borderId="1" xfId="0" applyFont="1" applyFill="1" applyBorder="1"/>
    <xf numFmtId="164" fontId="5" fillId="4" borderId="1" xfId="0" applyNumberFormat="1" applyFont="1" applyFill="1" applyBorder="1"/>
    <xf numFmtId="0" fontId="5" fillId="4" borderId="1" xfId="0" applyFont="1" applyFill="1" applyBorder="1"/>
    <xf numFmtId="10" fontId="2" fillId="4" borderId="1" xfId="0" applyNumberFormat="1" applyFont="1" applyFill="1" applyBorder="1"/>
    <xf numFmtId="0" fontId="2" fillId="4" borderId="1" xfId="0" applyFont="1" applyFill="1" applyBorder="1" applyAlignment="1">
      <alignment vertical="top" wrapText="1"/>
    </xf>
    <xf numFmtId="0" fontId="2" fillId="0" borderId="1" xfId="0" applyFont="1" applyBorder="1"/>
    <xf numFmtId="164" fontId="4" fillId="0" borderId="1" xfId="0" applyNumberFormat="1" applyFont="1" applyBorder="1"/>
    <xf numFmtId="164" fontId="2" fillId="0" borderId="1" xfId="0" applyNumberFormat="1" applyFont="1" applyBorder="1"/>
    <xf numFmtId="165" fontId="2" fillId="0" borderId="1" xfId="0" applyNumberFormat="1" applyFont="1" applyBorder="1"/>
    <xf numFmtId="0" fontId="4" fillId="0" borderId="1" xfId="0" applyFont="1" applyBorder="1"/>
    <xf numFmtId="164" fontId="5" fillId="0" borderId="1" xfId="0" applyNumberFormat="1" applyFont="1" applyBorder="1"/>
    <xf numFmtId="0" fontId="5" fillId="0" borderId="1" xfId="0" applyFont="1" applyBorder="1"/>
    <xf numFmtId="10" fontId="2" fillId="0" borderId="1" xfId="0" applyNumberFormat="1" applyFont="1" applyBorder="1"/>
    <xf numFmtId="0" fontId="2" fillId="0" borderId="1" xfId="0" applyFont="1" applyBorder="1" applyAlignment="1">
      <alignment vertical="top" wrapText="1"/>
    </xf>
    <xf numFmtId="164" fontId="4" fillId="0" borderId="0" xfId="0" applyNumberFormat="1" applyFont="1"/>
    <xf numFmtId="166" fontId="4" fillId="0" borderId="0" xfId="0" applyNumberFormat="1" applyFont="1"/>
    <xf numFmtId="0" fontId="4" fillId="0" borderId="0" xfId="0" applyFont="1"/>
    <xf numFmtId="166" fontId="2" fillId="0" borderId="0" xfId="0" applyNumberFormat="1"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tabSelected="1" workbookViewId="0"/>
  </sheetViews>
  <sheetFormatPr defaultRowHeight="15" x14ac:dyDescent="0.25"/>
  <cols>
    <col min="1" max="1" width="160" customWidth="1"/>
  </cols>
  <sheetData>
    <row r="1" spans="1:1" x14ac:dyDescent="0.25">
      <c r="A1" s="1" t="s">
        <v>0</v>
      </c>
    </row>
    <row r="2" spans="1:1" x14ac:dyDescent="0.25">
      <c r="A2" s="2" t="s">
        <v>1</v>
      </c>
    </row>
    <row r="3" spans="1:1" x14ac:dyDescent="0.25">
      <c r="A3" s="2"/>
    </row>
    <row r="4" spans="1:1" x14ac:dyDescent="0.25">
      <c r="A4" s="1" t="s">
        <v>2</v>
      </c>
    </row>
    <row r="5" spans="1:1" x14ac:dyDescent="0.25">
      <c r="A5" s="2" t="s">
        <v>3</v>
      </c>
    </row>
    <row r="6" spans="1:1" x14ac:dyDescent="0.25">
      <c r="A6" s="2" t="s">
        <v>4</v>
      </c>
    </row>
    <row r="7" spans="1:1" x14ac:dyDescent="0.25">
      <c r="A7" s="2" t="s">
        <v>5</v>
      </c>
    </row>
    <row r="8" spans="1:1" x14ac:dyDescent="0.25">
      <c r="A8" s="2" t="s">
        <v>6</v>
      </c>
    </row>
    <row r="9" spans="1:1" x14ac:dyDescent="0.25">
      <c r="A9" s="2" t="s">
        <v>7</v>
      </c>
    </row>
    <row r="10" spans="1:1" x14ac:dyDescent="0.25">
      <c r="A10" s="2"/>
    </row>
    <row r="11" spans="1:1" x14ac:dyDescent="0.25">
      <c r="A11" s="1" t="s">
        <v>8</v>
      </c>
    </row>
    <row r="12" spans="1:1" x14ac:dyDescent="0.25">
      <c r="A12" s="2" t="s">
        <v>9</v>
      </c>
    </row>
    <row r="13" spans="1:1" x14ac:dyDescent="0.25">
      <c r="A13" s="2" t="s">
        <v>10</v>
      </c>
    </row>
    <row r="14" spans="1:1" x14ac:dyDescent="0.25">
      <c r="A14" s="2" t="s">
        <v>11</v>
      </c>
    </row>
    <row r="15" spans="1:1" x14ac:dyDescent="0.25">
      <c r="A15" s="2" t="s">
        <v>12</v>
      </c>
    </row>
    <row r="16" spans="1:1" x14ac:dyDescent="0.25">
      <c r="A16" s="2" t="s">
        <v>13</v>
      </c>
    </row>
    <row r="17" spans="1:1" x14ac:dyDescent="0.25">
      <c r="A17" s="2" t="s">
        <v>14</v>
      </c>
    </row>
    <row r="18" spans="1:1" x14ac:dyDescent="0.25">
      <c r="A18" s="2" t="s">
        <v>15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
  <sheetViews>
    <sheetView workbookViewId="0"/>
  </sheetViews>
  <sheetFormatPr defaultRowHeight="15" x14ac:dyDescent="0.25"/>
  <cols>
    <col min="1" max="1" width="10" customWidth="1"/>
    <col min="2" max="12" width="15" customWidth="1"/>
  </cols>
  <sheetData>
    <row r="1" spans="1:12" ht="38.25" x14ac:dyDescent="0.25">
      <c r="A1" s="3"/>
      <c r="B1" s="3" t="s">
        <v>16</v>
      </c>
      <c r="C1" s="3" t="s">
        <v>17</v>
      </c>
      <c r="D1" s="3" t="s">
        <v>18</v>
      </c>
      <c r="E1" s="3" t="s">
        <v>19</v>
      </c>
      <c r="F1" s="3" t="s">
        <v>20</v>
      </c>
      <c r="G1" s="3" t="s">
        <v>21</v>
      </c>
      <c r="H1" s="3" t="s">
        <v>22</v>
      </c>
      <c r="I1" s="3" t="s">
        <v>23</v>
      </c>
      <c r="J1" s="3" t="s">
        <v>24</v>
      </c>
      <c r="K1" s="3" t="s">
        <v>25</v>
      </c>
      <c r="L1" s="3" t="s">
        <v>26</v>
      </c>
    </row>
    <row r="2" spans="1:12" x14ac:dyDescent="0.25">
      <c r="A2" s="1" t="s">
        <v>27</v>
      </c>
      <c r="B2" s="4">
        <v>3</v>
      </c>
      <c r="C2" s="4">
        <v>2</v>
      </c>
      <c r="D2" s="4">
        <v>2</v>
      </c>
      <c r="E2" s="4">
        <v>2</v>
      </c>
      <c r="F2" s="4">
        <v>3</v>
      </c>
      <c r="G2" s="4">
        <v>1</v>
      </c>
      <c r="H2" s="4">
        <v>1</v>
      </c>
      <c r="I2" s="4">
        <v>1</v>
      </c>
      <c r="J2" s="4">
        <v>1</v>
      </c>
      <c r="K2" s="4">
        <v>1</v>
      </c>
      <c r="L2" s="4">
        <v>1</v>
      </c>
    </row>
    <row r="3" spans="1:12" x14ac:dyDescent="0.25">
      <c r="A3" s="1" t="s">
        <v>28</v>
      </c>
      <c r="B3" s="5">
        <v>3</v>
      </c>
      <c r="C3" s="5">
        <v>2</v>
      </c>
      <c r="D3" s="5">
        <v>1</v>
      </c>
      <c r="E3" s="5">
        <v>1</v>
      </c>
      <c r="F3" s="5">
        <v>8</v>
      </c>
      <c r="G3" s="5">
        <v>1</v>
      </c>
      <c r="H3" s="5">
        <v>3</v>
      </c>
      <c r="I3" s="5">
        <v>0.5</v>
      </c>
      <c r="J3" s="5">
        <v>1</v>
      </c>
      <c r="K3" s="5">
        <v>0.5</v>
      </c>
      <c r="L3" s="5">
        <v>2</v>
      </c>
    </row>
    <row r="4" spans="1:12" x14ac:dyDescent="0.25">
      <c r="A4" s="2" t="s">
        <v>29</v>
      </c>
    </row>
    <row r="5" spans="1:12" x14ac:dyDescent="0.25">
      <c r="A5" s="2" t="s">
        <v>30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4"/>
  <sheetViews>
    <sheetView workbookViewId="0"/>
  </sheetViews>
  <sheetFormatPr defaultRowHeight="15" x14ac:dyDescent="0.25"/>
  <cols>
    <col min="1" max="1" width="24" customWidth="1"/>
    <col min="2" max="12" width="9" customWidth="1"/>
    <col min="13" max="13" width="90" customWidth="1"/>
  </cols>
  <sheetData>
    <row r="1" spans="1:13" ht="38.25" x14ac:dyDescent="0.25">
      <c r="A1" s="3" t="s">
        <v>31</v>
      </c>
      <c r="B1" s="3" t="s">
        <v>16</v>
      </c>
      <c r="C1" s="3" t="s">
        <v>17</v>
      </c>
      <c r="D1" s="3" t="s">
        <v>18</v>
      </c>
      <c r="E1" s="3" t="s">
        <v>19</v>
      </c>
      <c r="F1" s="3" t="s">
        <v>20</v>
      </c>
      <c r="G1" s="3" t="s">
        <v>21</v>
      </c>
      <c r="H1" s="3" t="s">
        <v>22</v>
      </c>
      <c r="I1" s="3" t="s">
        <v>23</v>
      </c>
      <c r="J1" s="3" t="s">
        <v>24</v>
      </c>
      <c r="K1" s="3" t="s">
        <v>32</v>
      </c>
      <c r="L1" s="3" t="s">
        <v>33</v>
      </c>
      <c r="M1" s="3" t="s">
        <v>34</v>
      </c>
    </row>
    <row r="2" spans="1:13" ht="409.5" x14ac:dyDescent="0.25">
      <c r="A2" s="2" t="s">
        <v>35</v>
      </c>
      <c r="B2" s="6">
        <v>1</v>
      </c>
      <c r="C2" s="6">
        <v>1</v>
      </c>
      <c r="D2" s="6">
        <v>0</v>
      </c>
      <c r="E2" s="6">
        <v>1</v>
      </c>
      <c r="F2" s="6">
        <v>0</v>
      </c>
      <c r="G2" s="6">
        <v>1</v>
      </c>
      <c r="H2" s="6">
        <v>1</v>
      </c>
      <c r="I2" s="6">
        <v>1</v>
      </c>
      <c r="J2" s="6">
        <v>1</v>
      </c>
      <c r="K2" s="6">
        <v>3</v>
      </c>
      <c r="L2" s="6">
        <v>70</v>
      </c>
      <c r="M2" s="7" t="s">
        <v>36</v>
      </c>
    </row>
    <row r="3" spans="1:13" ht="191.25" x14ac:dyDescent="0.25">
      <c r="A3" s="2" t="s">
        <v>37</v>
      </c>
      <c r="B3" s="6">
        <v>1</v>
      </c>
      <c r="C3" s="6">
        <v>1</v>
      </c>
      <c r="D3" s="6">
        <v>1</v>
      </c>
      <c r="E3" s="6">
        <v>0</v>
      </c>
      <c r="F3" s="6">
        <v>0</v>
      </c>
      <c r="G3" s="6">
        <v>1</v>
      </c>
      <c r="H3" s="6">
        <v>0</v>
      </c>
      <c r="I3" s="6">
        <v>1</v>
      </c>
      <c r="J3" s="6">
        <v>1</v>
      </c>
      <c r="K3" s="6">
        <v>1</v>
      </c>
      <c r="L3" s="6"/>
      <c r="M3" s="7" t="s">
        <v>38</v>
      </c>
    </row>
    <row r="4" spans="1:13" ht="191.25" x14ac:dyDescent="0.25">
      <c r="A4" s="2" t="s">
        <v>39</v>
      </c>
      <c r="B4" s="6">
        <v>1</v>
      </c>
      <c r="C4" s="6">
        <v>1</v>
      </c>
      <c r="D4" s="6">
        <v>1</v>
      </c>
      <c r="E4" s="6">
        <v>0</v>
      </c>
      <c r="F4" s="6">
        <v>0</v>
      </c>
      <c r="G4" s="6">
        <v>1</v>
      </c>
      <c r="H4" s="6">
        <v>0</v>
      </c>
      <c r="I4" s="6">
        <v>1</v>
      </c>
      <c r="J4" s="6">
        <v>1</v>
      </c>
      <c r="K4" s="6">
        <v>9</v>
      </c>
      <c r="L4" s="6"/>
      <c r="M4" s="7" t="s">
        <v>40</v>
      </c>
    </row>
    <row r="5" spans="1:13" ht="229.5" x14ac:dyDescent="0.25">
      <c r="A5" s="2" t="s">
        <v>41</v>
      </c>
      <c r="B5" s="6">
        <v>1</v>
      </c>
      <c r="C5" s="6">
        <v>1</v>
      </c>
      <c r="D5" s="6">
        <v>1</v>
      </c>
      <c r="E5" s="6">
        <v>0</v>
      </c>
      <c r="F5" s="6">
        <v>0</v>
      </c>
      <c r="G5" s="6">
        <v>1</v>
      </c>
      <c r="H5" s="6">
        <v>1</v>
      </c>
      <c r="I5" s="6">
        <v>1</v>
      </c>
      <c r="J5" s="6">
        <v>1</v>
      </c>
      <c r="K5" s="6">
        <v>9</v>
      </c>
      <c r="L5" s="6">
        <v>68</v>
      </c>
      <c r="M5" s="7" t="s">
        <v>42</v>
      </c>
    </row>
    <row r="6" spans="1:13" ht="409.5" x14ac:dyDescent="0.25">
      <c r="A6" s="2" t="s">
        <v>43</v>
      </c>
      <c r="B6" s="6">
        <v>1</v>
      </c>
      <c r="C6" s="6">
        <v>0</v>
      </c>
      <c r="D6" s="6">
        <v>1</v>
      </c>
      <c r="E6" s="6">
        <v>0</v>
      </c>
      <c r="F6" s="6">
        <v>0</v>
      </c>
      <c r="G6" s="6">
        <v>1</v>
      </c>
      <c r="H6" s="6">
        <v>1</v>
      </c>
      <c r="I6" s="6">
        <v>1</v>
      </c>
      <c r="J6" s="6">
        <v>0</v>
      </c>
      <c r="K6" s="6">
        <v>6</v>
      </c>
      <c r="L6" s="6"/>
      <c r="M6" s="7" t="s">
        <v>44</v>
      </c>
    </row>
    <row r="7" spans="1:13" ht="293.25" x14ac:dyDescent="0.25">
      <c r="A7" s="2" t="s">
        <v>45</v>
      </c>
      <c r="B7" s="6">
        <v>1</v>
      </c>
      <c r="C7" s="6">
        <v>1</v>
      </c>
      <c r="D7" s="6">
        <v>1</v>
      </c>
      <c r="E7" s="6">
        <v>1</v>
      </c>
      <c r="F7" s="6">
        <v>1</v>
      </c>
      <c r="G7" s="6">
        <v>0</v>
      </c>
      <c r="H7" s="6">
        <v>1</v>
      </c>
      <c r="I7" s="6">
        <v>1</v>
      </c>
      <c r="J7" s="6">
        <v>1</v>
      </c>
      <c r="K7" s="6">
        <v>2</v>
      </c>
      <c r="L7" s="6"/>
      <c r="M7" s="7" t="s">
        <v>46</v>
      </c>
    </row>
    <row r="8" spans="1:13" ht="216.75" x14ac:dyDescent="0.25">
      <c r="A8" s="2" t="s">
        <v>47</v>
      </c>
      <c r="B8" s="6">
        <v>1</v>
      </c>
      <c r="C8" s="6">
        <v>1</v>
      </c>
      <c r="D8" s="6">
        <v>1</v>
      </c>
      <c r="E8" s="6">
        <v>1</v>
      </c>
      <c r="F8" s="6">
        <v>0</v>
      </c>
      <c r="G8" s="6">
        <v>0</v>
      </c>
      <c r="H8" s="6">
        <v>1</v>
      </c>
      <c r="I8" s="6">
        <v>0</v>
      </c>
      <c r="J8" s="6">
        <v>1</v>
      </c>
      <c r="K8" s="6"/>
      <c r="L8" s="6"/>
      <c r="M8" s="7" t="s">
        <v>48</v>
      </c>
    </row>
    <row r="9" spans="1:13" ht="216.75" x14ac:dyDescent="0.25">
      <c r="A9" s="2" t="s">
        <v>49</v>
      </c>
      <c r="B9" s="6">
        <v>0</v>
      </c>
      <c r="C9" s="6">
        <v>0</v>
      </c>
      <c r="D9" s="6">
        <v>0</v>
      </c>
      <c r="E9" s="6">
        <v>0</v>
      </c>
      <c r="F9" s="6">
        <v>0</v>
      </c>
      <c r="G9" s="6">
        <v>1</v>
      </c>
      <c r="H9" s="6">
        <v>0</v>
      </c>
      <c r="I9" s="6">
        <v>1</v>
      </c>
      <c r="J9" s="6">
        <v>0</v>
      </c>
      <c r="K9" s="6">
        <v>4</v>
      </c>
      <c r="L9" s="6"/>
      <c r="M9" s="7" t="s">
        <v>50</v>
      </c>
    </row>
    <row r="10" spans="1:13" ht="153" x14ac:dyDescent="0.25">
      <c r="A10" s="2" t="s">
        <v>51</v>
      </c>
      <c r="B10" s="6">
        <v>1</v>
      </c>
      <c r="C10" s="6">
        <v>0</v>
      </c>
      <c r="D10" s="6">
        <v>1</v>
      </c>
      <c r="E10" s="6">
        <v>0</v>
      </c>
      <c r="F10" s="6">
        <v>0</v>
      </c>
      <c r="G10" s="6">
        <v>1</v>
      </c>
      <c r="H10" s="6">
        <v>0</v>
      </c>
      <c r="I10" s="6">
        <v>1</v>
      </c>
      <c r="J10" s="6">
        <v>0</v>
      </c>
      <c r="K10" s="6">
        <v>2</v>
      </c>
      <c r="L10" s="6">
        <v>20</v>
      </c>
      <c r="M10" s="7" t="s">
        <v>52</v>
      </c>
    </row>
    <row r="11" spans="1:13" ht="409.5" x14ac:dyDescent="0.25">
      <c r="A11" s="2" t="s">
        <v>53</v>
      </c>
      <c r="B11" s="6">
        <v>1</v>
      </c>
      <c r="C11" s="6">
        <v>0</v>
      </c>
      <c r="D11" s="6">
        <v>1</v>
      </c>
      <c r="E11" s="6">
        <v>0</v>
      </c>
      <c r="F11" s="6">
        <v>0</v>
      </c>
      <c r="G11" s="6">
        <v>1</v>
      </c>
      <c r="H11" s="6">
        <v>1</v>
      </c>
      <c r="I11" s="6">
        <v>1</v>
      </c>
      <c r="J11" s="6">
        <v>0</v>
      </c>
      <c r="K11" s="6"/>
      <c r="L11" s="6">
        <v>60</v>
      </c>
      <c r="M11" s="7" t="s">
        <v>54</v>
      </c>
    </row>
    <row r="12" spans="1:13" ht="140.25" x14ac:dyDescent="0.25">
      <c r="A12" s="2" t="s">
        <v>55</v>
      </c>
      <c r="B12" s="6">
        <v>0</v>
      </c>
      <c r="C12" s="6">
        <v>0</v>
      </c>
      <c r="D12" s="6">
        <v>0</v>
      </c>
      <c r="E12" s="6">
        <v>0</v>
      </c>
      <c r="F12" s="6">
        <v>0</v>
      </c>
      <c r="G12" s="6">
        <v>0</v>
      </c>
      <c r="H12" s="6">
        <v>0</v>
      </c>
      <c r="I12" s="6">
        <v>1</v>
      </c>
      <c r="J12" s="6">
        <v>0</v>
      </c>
      <c r="K12" s="6">
        <v>2</v>
      </c>
      <c r="L12" s="6"/>
      <c r="M12" s="7" t="s">
        <v>56</v>
      </c>
    </row>
    <row r="13" spans="1:13" ht="140.25" x14ac:dyDescent="0.25">
      <c r="A13" s="2" t="s">
        <v>57</v>
      </c>
      <c r="B13" s="6">
        <v>0</v>
      </c>
      <c r="C13" s="6">
        <v>0</v>
      </c>
      <c r="D13" s="6">
        <v>0</v>
      </c>
      <c r="E13" s="6">
        <v>0</v>
      </c>
      <c r="F13" s="6">
        <v>0</v>
      </c>
      <c r="G13" s="6">
        <v>0</v>
      </c>
      <c r="H13" s="6">
        <v>0</v>
      </c>
      <c r="I13" s="6">
        <v>0</v>
      </c>
      <c r="J13" s="6">
        <v>0</v>
      </c>
      <c r="K13" s="6"/>
      <c r="L13" s="6"/>
      <c r="M13" s="7" t="s">
        <v>58</v>
      </c>
    </row>
    <row r="14" spans="1:13" ht="191.25" x14ac:dyDescent="0.25">
      <c r="A14" s="2" t="s">
        <v>59</v>
      </c>
      <c r="B14" s="6">
        <v>1</v>
      </c>
      <c r="C14" s="6">
        <v>0</v>
      </c>
      <c r="D14" s="6">
        <v>1</v>
      </c>
      <c r="E14" s="6">
        <v>0</v>
      </c>
      <c r="F14" s="6">
        <v>0</v>
      </c>
      <c r="G14" s="6">
        <v>1</v>
      </c>
      <c r="H14" s="6">
        <v>0</v>
      </c>
      <c r="I14" s="6">
        <v>1</v>
      </c>
      <c r="J14" s="6">
        <v>0</v>
      </c>
      <c r="K14" s="6">
        <v>1</v>
      </c>
      <c r="L14" s="6"/>
      <c r="M14" s="7" t="s">
        <v>60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7"/>
  <sheetViews>
    <sheetView workbookViewId="0">
      <pane xSplit="2" ySplit="1" topLeftCell="C2" activePane="bottomRight" state="frozen"/>
      <selection pane="topRight"/>
      <selection pane="bottomLeft"/>
      <selection pane="bottomRight"/>
    </sheetView>
  </sheetViews>
  <sheetFormatPr defaultRowHeight="15" x14ac:dyDescent="0.25"/>
  <cols>
    <col min="1" max="1" width="24" customWidth="1"/>
    <col min="2" max="2" width="16" customWidth="1"/>
    <col min="3" max="3" width="12" customWidth="1"/>
    <col min="4" max="5" width="10" customWidth="1"/>
    <col min="6" max="6" width="34" customWidth="1"/>
    <col min="7" max="7" width="11" customWidth="1"/>
    <col min="8" max="8" width="9" customWidth="1"/>
    <col min="9" max="9" width="10" customWidth="1"/>
    <col min="10" max="10" width="9" customWidth="1"/>
    <col min="11" max="11" width="8" customWidth="1"/>
    <col min="12" max="12" width="13" customWidth="1"/>
    <col min="13" max="13" width="11" customWidth="1"/>
    <col min="14" max="14" width="12" customWidth="1"/>
    <col min="15" max="16" width="9" customWidth="1"/>
    <col min="17" max="17" width="11" customWidth="1"/>
    <col min="18" max="18" width="100" customWidth="1"/>
    <col min="19" max="19" width="9" customWidth="1"/>
    <col min="20" max="20" width="7" customWidth="1"/>
    <col min="21" max="21" width="14" customWidth="1"/>
  </cols>
  <sheetData>
    <row r="1" spans="1:21" ht="51" x14ac:dyDescent="0.25">
      <c r="A1" s="3" t="s">
        <v>31</v>
      </c>
      <c r="B1" s="3" t="s">
        <v>61</v>
      </c>
      <c r="C1" s="3" t="s">
        <v>62</v>
      </c>
      <c r="D1" s="3" t="s">
        <v>63</v>
      </c>
      <c r="E1" s="3" t="s">
        <v>64</v>
      </c>
      <c r="F1" s="3" t="s">
        <v>65</v>
      </c>
      <c r="G1" s="3" t="s">
        <v>66</v>
      </c>
      <c r="H1" s="3" t="s">
        <v>67</v>
      </c>
      <c r="I1" s="3" t="s">
        <v>68</v>
      </c>
      <c r="J1" s="3" t="s">
        <v>69</v>
      </c>
      <c r="K1" s="3" t="s">
        <v>70</v>
      </c>
      <c r="L1" s="3" t="s">
        <v>71</v>
      </c>
      <c r="M1" s="3" t="s">
        <v>72</v>
      </c>
      <c r="N1" s="3" t="s">
        <v>73</v>
      </c>
      <c r="O1" s="3" t="s">
        <v>74</v>
      </c>
      <c r="P1" s="3" t="s">
        <v>75</v>
      </c>
      <c r="Q1" s="3" t="s">
        <v>76</v>
      </c>
      <c r="R1" s="3" t="s">
        <v>77</v>
      </c>
      <c r="S1" s="3" t="s">
        <v>33</v>
      </c>
      <c r="T1" s="3" t="s">
        <v>78</v>
      </c>
      <c r="U1" s="3" t="s">
        <v>79</v>
      </c>
    </row>
    <row r="2" spans="1:21" ht="76.5" x14ac:dyDescent="0.25">
      <c r="A2" s="8" t="s">
        <v>35</v>
      </c>
      <c r="B2" s="8" t="s">
        <v>80</v>
      </c>
      <c r="C2" s="9">
        <v>2178.5</v>
      </c>
      <c r="D2" s="9">
        <v>2095</v>
      </c>
      <c r="E2" s="9">
        <v>3718</v>
      </c>
      <c r="F2" s="8" t="s">
        <v>81</v>
      </c>
      <c r="G2" s="8" t="s">
        <v>82</v>
      </c>
      <c r="H2" s="10">
        <f>SUMPRODUCT('Amenity Matrix'!$B2:$J2,Weights!$B$2:$J$2)+N('Amenity Matrix'!$K2)*Weights!$K$2+N('Amenity Matrix'!$L2)/10*Weights!$L$2</f>
        <v>21</v>
      </c>
      <c r="I2" s="11">
        <f t="shared" ref="I2:I14" si="0">IF(H2&gt;0,C2/H2,"")</f>
        <v>103.73809523809524</v>
      </c>
      <c r="J2" s="8">
        <f>SUM('Amenity Matrix'!$B2:$J2)</f>
        <v>7</v>
      </c>
      <c r="K2" s="12">
        <v>375</v>
      </c>
      <c r="L2" s="13">
        <f>Market!$B2</f>
        <v>1026502</v>
      </c>
      <c r="M2" s="13">
        <f>Market!$C2</f>
        <v>402000</v>
      </c>
      <c r="N2" s="13">
        <f>Market!$D2</f>
        <v>1305000</v>
      </c>
      <c r="O2" s="13">
        <f>Market!$E2</f>
        <v>180</v>
      </c>
      <c r="P2" s="14">
        <f>Market!$F2</f>
        <v>132</v>
      </c>
      <c r="Q2" s="15">
        <f t="shared" ref="Q2:Q14" si="1">IF(AND(ISNUMBER(L2),L2&gt;0),C2/L2,"")</f>
        <v>2.1222559722241163E-3</v>
      </c>
      <c r="R2" s="16" t="s">
        <v>83</v>
      </c>
      <c r="S2" s="10">
        <f>'Amenity Matrix'!$L2</f>
        <v>70</v>
      </c>
      <c r="T2" s="8">
        <f>'Amenity Matrix'!$K2</f>
        <v>3</v>
      </c>
      <c r="U2" s="11">
        <f t="shared" ref="U2:U14" si="2">IF(AND(ISNUMBER(S2),S2&gt;0,ISNUMBER(K2)),C2*K2/S2,"")</f>
        <v>11670.535714285714</v>
      </c>
    </row>
    <row r="3" spans="1:21" ht="25.5" x14ac:dyDescent="0.25">
      <c r="A3" s="17" t="s">
        <v>49</v>
      </c>
      <c r="B3" s="17" t="s">
        <v>80</v>
      </c>
      <c r="C3" s="18">
        <v>1350</v>
      </c>
      <c r="D3" s="19"/>
      <c r="E3" s="19"/>
      <c r="F3" s="17" t="s">
        <v>81</v>
      </c>
      <c r="G3" s="17" t="s">
        <v>84</v>
      </c>
      <c r="H3" s="20">
        <f>SUMPRODUCT('Amenity Matrix'!$B9:$J9,Weights!$B$2:$J$2)+N('Amenity Matrix'!$K9)*Weights!$K$2+N('Amenity Matrix'!$L9)/10*Weights!$L$2</f>
        <v>6</v>
      </c>
      <c r="I3" s="19">
        <f t="shared" si="0"/>
        <v>225</v>
      </c>
      <c r="J3" s="17">
        <f>SUM('Amenity Matrix'!$B9:$J9)</f>
        <v>2</v>
      </c>
      <c r="K3" s="21">
        <v>78</v>
      </c>
      <c r="L3" s="22">
        <f>Market!$B9</f>
        <v>820607</v>
      </c>
      <c r="M3" s="22">
        <f>Market!$C9</f>
        <v>576990</v>
      </c>
      <c r="N3" s="22">
        <f>Market!$D9</f>
        <v>899900</v>
      </c>
      <c r="O3" s="22">
        <f>Market!$E9</f>
        <v>248</v>
      </c>
      <c r="P3" s="23">
        <f>Market!$F9</f>
        <v>0</v>
      </c>
      <c r="Q3" s="24">
        <f t="shared" si="1"/>
        <v>1.6451236706486784E-3</v>
      </c>
      <c r="R3" s="25" t="s">
        <v>85</v>
      </c>
      <c r="S3" s="20">
        <f>'Amenity Matrix'!$L9</f>
        <v>0</v>
      </c>
      <c r="T3" s="17">
        <f>'Amenity Matrix'!$K9</f>
        <v>4</v>
      </c>
      <c r="U3" s="19" t="str">
        <f t="shared" si="2"/>
        <v/>
      </c>
    </row>
    <row r="4" spans="1:21" x14ac:dyDescent="0.25">
      <c r="A4" s="17" t="s">
        <v>37</v>
      </c>
      <c r="B4" s="17" t="s">
        <v>80</v>
      </c>
      <c r="C4" s="18">
        <v>1404</v>
      </c>
      <c r="D4" s="19"/>
      <c r="E4" s="19"/>
      <c r="F4" s="17" t="s">
        <v>86</v>
      </c>
      <c r="G4" s="17" t="s">
        <v>84</v>
      </c>
      <c r="H4" s="20">
        <f>SUMPRODUCT('Amenity Matrix'!$B3:$J3,Weights!$B$2:$J$2)+N('Amenity Matrix'!$K3)*Weights!$K$2+N('Amenity Matrix'!$L3)/10*Weights!$L$2</f>
        <v>11</v>
      </c>
      <c r="I4" s="19">
        <f t="shared" si="0"/>
        <v>127.63636363636364</v>
      </c>
      <c r="J4" s="17">
        <f>SUM('Amenity Matrix'!$B3:$J3)</f>
        <v>6</v>
      </c>
      <c r="K4" s="21">
        <v>266</v>
      </c>
      <c r="L4" s="22">
        <f>Market!$B3</f>
        <v>887192</v>
      </c>
      <c r="M4" s="22">
        <f>Market!$C3</f>
        <v>400000</v>
      </c>
      <c r="N4" s="22">
        <f>Market!$D3</f>
        <v>1800000</v>
      </c>
      <c r="O4" s="22">
        <f>Market!$E3</f>
        <v>195</v>
      </c>
      <c r="P4" s="23">
        <f>Market!$F3</f>
        <v>45</v>
      </c>
      <c r="Q4" s="24">
        <f t="shared" si="1"/>
        <v>1.5825210326513314E-3</v>
      </c>
      <c r="R4" s="25" t="s">
        <v>87</v>
      </c>
      <c r="S4" s="20">
        <f>'Amenity Matrix'!$L3</f>
        <v>0</v>
      </c>
      <c r="T4" s="17">
        <f>'Amenity Matrix'!$K3</f>
        <v>1</v>
      </c>
      <c r="U4" s="19" t="str">
        <f t="shared" si="2"/>
        <v/>
      </c>
    </row>
    <row r="5" spans="1:21" ht="25.5" x14ac:dyDescent="0.25">
      <c r="A5" s="17" t="s">
        <v>57</v>
      </c>
      <c r="B5" s="17" t="s">
        <v>80</v>
      </c>
      <c r="C5" s="18">
        <v>1000</v>
      </c>
      <c r="D5" s="19"/>
      <c r="E5" s="19"/>
      <c r="F5" s="17" t="s">
        <v>81</v>
      </c>
      <c r="G5" s="17" t="s">
        <v>84</v>
      </c>
      <c r="H5" s="20">
        <f>SUMPRODUCT('Amenity Matrix'!$B13:$J13,Weights!$B$2:$J$2)+N('Amenity Matrix'!$K13)*Weights!$K$2+N('Amenity Matrix'!$L13)/10*Weights!$L$2</f>
        <v>0</v>
      </c>
      <c r="I5" s="19" t="str">
        <f t="shared" si="0"/>
        <v/>
      </c>
      <c r="J5" s="17">
        <f>SUM('Amenity Matrix'!$B13:$J13)</f>
        <v>0</v>
      </c>
      <c r="K5" s="21">
        <v>65</v>
      </c>
      <c r="L5" s="22">
        <f>Market!$B13</f>
        <v>709327</v>
      </c>
      <c r="M5" s="22">
        <f>Market!$C13</f>
        <v>678000</v>
      </c>
      <c r="N5" s="22">
        <f>Market!$D13</f>
        <v>985000</v>
      </c>
      <c r="O5" s="22">
        <f>Market!$E13</f>
        <v>170</v>
      </c>
      <c r="P5" s="23">
        <f>Market!$F13</f>
        <v>120</v>
      </c>
      <c r="Q5" s="24">
        <f t="shared" si="1"/>
        <v>1.4097870234743637E-3</v>
      </c>
      <c r="R5" s="25" t="s">
        <v>88</v>
      </c>
      <c r="S5" s="20">
        <f>'Amenity Matrix'!$L13</f>
        <v>0</v>
      </c>
      <c r="T5" s="17">
        <f>'Amenity Matrix'!$K13</f>
        <v>0</v>
      </c>
      <c r="U5" s="19" t="str">
        <f t="shared" si="2"/>
        <v/>
      </c>
    </row>
    <row r="6" spans="1:21" x14ac:dyDescent="0.25">
      <c r="A6" s="17" t="s">
        <v>39</v>
      </c>
      <c r="B6" s="17" t="s">
        <v>80</v>
      </c>
      <c r="C6" s="18">
        <v>525</v>
      </c>
      <c r="D6" s="19"/>
      <c r="E6" s="19"/>
      <c r="F6" s="17" t="s">
        <v>86</v>
      </c>
      <c r="G6" s="17" t="s">
        <v>82</v>
      </c>
      <c r="H6" s="20">
        <f>SUMPRODUCT('Amenity Matrix'!$B4:$J4,Weights!$B$2:$J$2)+N('Amenity Matrix'!$K4)*Weights!$K$2+N('Amenity Matrix'!$L4)/10*Weights!$L$2</f>
        <v>19</v>
      </c>
      <c r="I6" s="19">
        <f t="shared" si="0"/>
        <v>27.631578947368421</v>
      </c>
      <c r="J6" s="17">
        <f>SUM('Amenity Matrix'!$B4:$J4)</f>
        <v>6</v>
      </c>
      <c r="K6" s="21">
        <v>584</v>
      </c>
      <c r="L6" s="22">
        <f>Market!$B4</f>
        <v>480386</v>
      </c>
      <c r="M6" s="22">
        <f>Market!$C4</f>
        <v>450000</v>
      </c>
      <c r="N6" s="22">
        <f>Market!$D4</f>
        <v>615000</v>
      </c>
      <c r="O6" s="22">
        <f>Market!$E4</f>
        <v>150</v>
      </c>
      <c r="P6" s="23">
        <f>Market!$F4</f>
        <v>47</v>
      </c>
      <c r="Q6" s="24">
        <f t="shared" si="1"/>
        <v>1.09287114945065E-3</v>
      </c>
      <c r="R6" s="25" t="s">
        <v>89</v>
      </c>
      <c r="S6" s="20">
        <f>'Amenity Matrix'!$L4</f>
        <v>0</v>
      </c>
      <c r="T6" s="17">
        <f>'Amenity Matrix'!$K4</f>
        <v>9</v>
      </c>
      <c r="U6" s="19" t="str">
        <f t="shared" si="2"/>
        <v/>
      </c>
    </row>
    <row r="7" spans="1:21" ht="38.25" x14ac:dyDescent="0.25">
      <c r="A7" s="17" t="s">
        <v>43</v>
      </c>
      <c r="B7" s="17" t="s">
        <v>80</v>
      </c>
      <c r="C7" s="18">
        <v>1050</v>
      </c>
      <c r="D7" s="18">
        <v>528</v>
      </c>
      <c r="E7" s="18">
        <v>1050</v>
      </c>
      <c r="F7" s="17" t="s">
        <v>81</v>
      </c>
      <c r="G7" s="17" t="s">
        <v>84</v>
      </c>
      <c r="H7" s="20">
        <f>SUMPRODUCT('Amenity Matrix'!$B6:$J6,Weights!$B$2:$J$2)+N('Amenity Matrix'!$K6)*Weights!$K$2+N('Amenity Matrix'!$L6)/10*Weights!$L$2</f>
        <v>14</v>
      </c>
      <c r="I7" s="19">
        <f t="shared" si="0"/>
        <v>75</v>
      </c>
      <c r="J7" s="17">
        <f>SUM('Amenity Matrix'!$B6:$J6)</f>
        <v>5</v>
      </c>
      <c r="K7" s="21">
        <v>240</v>
      </c>
      <c r="L7" s="22">
        <f>Market!$B6</f>
        <v>797650</v>
      </c>
      <c r="M7" s="22">
        <f>Market!$C6</f>
        <v>575000</v>
      </c>
      <c r="N7" s="22">
        <f>Market!$D6</f>
        <v>1200000</v>
      </c>
      <c r="O7" s="22">
        <f>Market!$E6</f>
        <v>155</v>
      </c>
      <c r="P7" s="23">
        <f>Market!$F6</f>
        <v>16</v>
      </c>
      <c r="Q7" s="24">
        <f t="shared" si="1"/>
        <v>1.3163668275559457E-3</v>
      </c>
      <c r="R7" s="25" t="s">
        <v>90</v>
      </c>
      <c r="S7" s="20">
        <f>'Amenity Matrix'!$L6</f>
        <v>0</v>
      </c>
      <c r="T7" s="17">
        <f>'Amenity Matrix'!$K6</f>
        <v>6</v>
      </c>
      <c r="U7" s="19" t="str">
        <f t="shared" si="2"/>
        <v/>
      </c>
    </row>
    <row r="8" spans="1:21" x14ac:dyDescent="0.25">
      <c r="A8" s="17" t="s">
        <v>53</v>
      </c>
      <c r="B8" s="17" t="s">
        <v>80</v>
      </c>
      <c r="C8" s="18">
        <v>1300</v>
      </c>
      <c r="D8" s="19"/>
      <c r="E8" s="19"/>
      <c r="F8" s="17" t="s">
        <v>81</v>
      </c>
      <c r="G8" s="17" t="s">
        <v>84</v>
      </c>
      <c r="H8" s="20">
        <f>SUMPRODUCT('Amenity Matrix'!$B11:$J11,Weights!$B$2:$J$2)+N('Amenity Matrix'!$K11)*Weights!$K$2+N('Amenity Matrix'!$L11)/10*Weights!$L$2</f>
        <v>14</v>
      </c>
      <c r="I8" s="19">
        <f t="shared" si="0"/>
        <v>92.857142857142861</v>
      </c>
      <c r="J8" s="17">
        <f>SUM('Amenity Matrix'!$B11:$J11)</f>
        <v>5</v>
      </c>
      <c r="K8" s="21">
        <v>257</v>
      </c>
      <c r="L8" s="22">
        <f>Market!$B11</f>
        <v>642907</v>
      </c>
      <c r="M8" s="22">
        <f>Market!$C11</f>
        <v>454480</v>
      </c>
      <c r="N8" s="22">
        <f>Market!$D11</f>
        <v>643000</v>
      </c>
      <c r="O8" s="22">
        <f>Market!$E11</f>
        <v>0</v>
      </c>
      <c r="P8" s="23">
        <f>Market!$F11</f>
        <v>0</v>
      </c>
      <c r="Q8" s="24">
        <f t="shared" si="1"/>
        <v>2.0220653998167699E-3</v>
      </c>
      <c r="R8" s="25" t="s">
        <v>91</v>
      </c>
      <c r="S8" s="20">
        <f>'Amenity Matrix'!$L11</f>
        <v>60</v>
      </c>
      <c r="T8" s="17">
        <f>'Amenity Matrix'!$K11</f>
        <v>0</v>
      </c>
      <c r="U8" s="19">
        <f t="shared" si="2"/>
        <v>5568.333333333333</v>
      </c>
    </row>
    <row r="9" spans="1:21" x14ac:dyDescent="0.25">
      <c r="A9" s="17" t="s">
        <v>55</v>
      </c>
      <c r="B9" s="17" t="s">
        <v>80</v>
      </c>
      <c r="C9" s="18">
        <v>800</v>
      </c>
      <c r="D9" s="19"/>
      <c r="E9" s="19"/>
      <c r="F9" s="17" t="s">
        <v>81</v>
      </c>
      <c r="G9" s="17" t="s">
        <v>84</v>
      </c>
      <c r="H9" s="20">
        <f>SUMPRODUCT('Amenity Matrix'!$B12:$J12,Weights!$B$2:$J$2)+N('Amenity Matrix'!$K12)*Weights!$K$2+N('Amenity Matrix'!$L12)/10*Weights!$L$2</f>
        <v>3</v>
      </c>
      <c r="I9" s="19">
        <f t="shared" si="0"/>
        <v>266.66666666666669</v>
      </c>
      <c r="J9" s="17">
        <f>SUM('Amenity Matrix'!$B12:$J12)</f>
        <v>1</v>
      </c>
      <c r="K9" s="21">
        <v>146</v>
      </c>
      <c r="L9" s="22">
        <f>Market!$B12</f>
        <v>823400</v>
      </c>
      <c r="M9" s="22">
        <f>Market!$C12</f>
        <v>725000</v>
      </c>
      <c r="N9" s="22">
        <f>Market!$D12</f>
        <v>999999</v>
      </c>
      <c r="O9" s="22">
        <f>Market!$E12</f>
        <v>209</v>
      </c>
      <c r="P9" s="23">
        <f>Market!$F12</f>
        <v>20</v>
      </c>
      <c r="Q9" s="24">
        <f t="shared" si="1"/>
        <v>9.7158124848190433E-4</v>
      </c>
      <c r="R9" s="25" t="s">
        <v>92</v>
      </c>
      <c r="S9" s="20">
        <f>'Amenity Matrix'!$L12</f>
        <v>0</v>
      </c>
      <c r="T9" s="17">
        <f>'Amenity Matrix'!$K12</f>
        <v>2</v>
      </c>
      <c r="U9" s="19" t="str">
        <f t="shared" si="2"/>
        <v/>
      </c>
    </row>
    <row r="10" spans="1:21" ht="38.25" x14ac:dyDescent="0.25">
      <c r="A10" s="17" t="s">
        <v>45</v>
      </c>
      <c r="B10" s="17" t="s">
        <v>80</v>
      </c>
      <c r="C10" s="18">
        <v>1670</v>
      </c>
      <c r="D10" s="18">
        <v>1620</v>
      </c>
      <c r="E10" s="18">
        <v>1670</v>
      </c>
      <c r="F10" s="17" t="s">
        <v>93</v>
      </c>
      <c r="G10" s="17" t="s">
        <v>84</v>
      </c>
      <c r="H10" s="20">
        <f>SUMPRODUCT('Amenity Matrix'!$B7:$J7,Weights!$B$2:$J$2)+N('Amenity Matrix'!$K7)*Weights!$K$2+N('Amenity Matrix'!$L7)/10*Weights!$L$2</f>
        <v>17</v>
      </c>
      <c r="I10" s="19">
        <f t="shared" si="0"/>
        <v>98.235294117647058</v>
      </c>
      <c r="J10" s="17">
        <f>SUM('Amenity Matrix'!$B7:$J7)</f>
        <v>8</v>
      </c>
      <c r="K10" s="21">
        <v>305</v>
      </c>
      <c r="L10" s="22">
        <f>Market!$B7</f>
        <v>1245295</v>
      </c>
      <c r="M10" s="22">
        <f>Market!$C7</f>
        <v>190000</v>
      </c>
      <c r="N10" s="22">
        <f>Market!$D7</f>
        <v>10975000</v>
      </c>
      <c r="O10" s="22">
        <f>Market!$E7</f>
        <v>553</v>
      </c>
      <c r="P10" s="23">
        <f>Market!$F7</f>
        <v>169</v>
      </c>
      <c r="Q10" s="24">
        <f t="shared" si="1"/>
        <v>1.3410477035561855E-3</v>
      </c>
      <c r="R10" s="25" t="s">
        <v>94</v>
      </c>
      <c r="S10" s="20">
        <f>'Amenity Matrix'!$L7</f>
        <v>0</v>
      </c>
      <c r="T10" s="17">
        <f>'Amenity Matrix'!$K7</f>
        <v>2</v>
      </c>
      <c r="U10" s="19" t="str">
        <f t="shared" si="2"/>
        <v/>
      </c>
    </row>
    <row r="11" spans="1:21" x14ac:dyDescent="0.25">
      <c r="A11" s="17" t="s">
        <v>51</v>
      </c>
      <c r="B11" s="17" t="s">
        <v>80</v>
      </c>
      <c r="C11" s="18">
        <v>1300</v>
      </c>
      <c r="D11" s="19"/>
      <c r="E11" s="19"/>
      <c r="F11" s="17" t="s">
        <v>81</v>
      </c>
      <c r="G11" s="17" t="s">
        <v>84</v>
      </c>
      <c r="H11" s="20">
        <f>SUMPRODUCT('Amenity Matrix'!$B10:$J10,Weights!$B$2:$J$2)+N('Amenity Matrix'!$K10)*Weights!$K$2+N('Amenity Matrix'!$L10)/10*Weights!$L$2</f>
        <v>11</v>
      </c>
      <c r="I11" s="19">
        <f t="shared" si="0"/>
        <v>118.18181818181819</v>
      </c>
      <c r="J11" s="17">
        <f>SUM('Amenity Matrix'!$B10:$J10)</f>
        <v>4</v>
      </c>
      <c r="K11" s="21">
        <v>38</v>
      </c>
      <c r="L11" s="22">
        <f>Market!$B10</f>
        <v>1570833</v>
      </c>
      <c r="M11" s="22">
        <f>Market!$C10</f>
        <v>1275000</v>
      </c>
      <c r="N11" s="22">
        <f>Market!$D10</f>
        <v>1925000</v>
      </c>
      <c r="O11" s="22">
        <f>Market!$E10</f>
        <v>307.56</v>
      </c>
      <c r="P11" s="23">
        <f>Market!$F10</f>
        <v>24</v>
      </c>
      <c r="Q11" s="24">
        <f t="shared" si="1"/>
        <v>8.2758638251169924E-4</v>
      </c>
      <c r="R11" s="25" t="s">
        <v>95</v>
      </c>
      <c r="S11" s="20">
        <f>'Amenity Matrix'!$L10</f>
        <v>20</v>
      </c>
      <c r="T11" s="17">
        <f>'Amenity Matrix'!$K10</f>
        <v>2</v>
      </c>
      <c r="U11" s="19">
        <f t="shared" si="2"/>
        <v>2470</v>
      </c>
    </row>
    <row r="12" spans="1:21" ht="38.25" x14ac:dyDescent="0.25">
      <c r="A12" s="17" t="s">
        <v>41</v>
      </c>
      <c r="B12" s="17" t="s">
        <v>80</v>
      </c>
      <c r="C12" s="18">
        <v>659</v>
      </c>
      <c r="D12" s="18">
        <v>659</v>
      </c>
      <c r="E12" s="18">
        <v>765</v>
      </c>
      <c r="F12" s="17" t="s">
        <v>96</v>
      </c>
      <c r="G12" s="17" t="s">
        <v>82</v>
      </c>
      <c r="H12" s="20">
        <f>SUMPRODUCT('Amenity Matrix'!$B5:$J5,Weights!$B$2:$J$2)+N('Amenity Matrix'!$K5)*Weights!$K$2+N('Amenity Matrix'!$L5)/10*Weights!$L$2</f>
        <v>26.8</v>
      </c>
      <c r="I12" s="19">
        <f t="shared" si="0"/>
        <v>24.589552238805968</v>
      </c>
      <c r="J12" s="17">
        <f>SUM('Amenity Matrix'!$B5:$J5)</f>
        <v>7</v>
      </c>
      <c r="K12" s="21">
        <v>700</v>
      </c>
      <c r="L12" s="22">
        <f>Market!$B5</f>
        <v>350671</v>
      </c>
      <c r="M12" s="22">
        <f>Market!$C5</f>
        <v>299000</v>
      </c>
      <c r="N12" s="22">
        <f>Market!$D5</f>
        <v>525000</v>
      </c>
      <c r="O12" s="22">
        <f>Market!$E5</f>
        <v>0</v>
      </c>
      <c r="P12" s="23">
        <f>Market!$F5</f>
        <v>0</v>
      </c>
      <c r="Q12" s="24">
        <f t="shared" si="1"/>
        <v>1.8792543438151429E-3</v>
      </c>
      <c r="R12" s="25" t="s">
        <v>97</v>
      </c>
      <c r="S12" s="20">
        <f>'Amenity Matrix'!$L5</f>
        <v>68</v>
      </c>
      <c r="T12" s="17">
        <f>'Amenity Matrix'!$K5</f>
        <v>9</v>
      </c>
      <c r="U12" s="19">
        <f t="shared" si="2"/>
        <v>6783.8235294117649</v>
      </c>
    </row>
    <row r="13" spans="1:21" x14ac:dyDescent="0.25">
      <c r="A13" s="17" t="s">
        <v>59</v>
      </c>
      <c r="B13" s="17" t="s">
        <v>80</v>
      </c>
      <c r="C13" s="18">
        <v>1200</v>
      </c>
      <c r="D13" s="19"/>
      <c r="E13" s="19"/>
      <c r="F13" s="17" t="s">
        <v>81</v>
      </c>
      <c r="G13" s="17" t="s">
        <v>84</v>
      </c>
      <c r="H13" s="20">
        <f>SUMPRODUCT('Amenity Matrix'!$B14:$J14,Weights!$B$2:$J$2)+N('Amenity Matrix'!$K14)*Weights!$K$2+N('Amenity Matrix'!$L14)/10*Weights!$L$2</f>
        <v>8</v>
      </c>
      <c r="I13" s="19">
        <f t="shared" si="0"/>
        <v>150</v>
      </c>
      <c r="J13" s="17">
        <f>SUM('Amenity Matrix'!$B14:$J14)</f>
        <v>4</v>
      </c>
      <c r="K13" s="21">
        <v>240</v>
      </c>
      <c r="L13" s="22">
        <f>Market!$B14</f>
        <v>1367250</v>
      </c>
      <c r="M13" s="22">
        <f>Market!$C14</f>
        <v>800000</v>
      </c>
      <c r="N13" s="22">
        <f>Market!$D14</f>
        <v>3050000</v>
      </c>
      <c r="O13" s="22">
        <f>Market!$E14</f>
        <v>219</v>
      </c>
      <c r="P13" s="23">
        <f>Market!$F14</f>
        <v>46</v>
      </c>
      <c r="Q13" s="24">
        <f t="shared" si="1"/>
        <v>8.7767416346681295E-4</v>
      </c>
      <c r="R13" s="25" t="s">
        <v>98</v>
      </c>
      <c r="S13" s="20">
        <f>'Amenity Matrix'!$L14</f>
        <v>0</v>
      </c>
      <c r="T13" s="17">
        <f>'Amenity Matrix'!$K14</f>
        <v>1</v>
      </c>
      <c r="U13" s="19" t="str">
        <f t="shared" si="2"/>
        <v/>
      </c>
    </row>
    <row r="14" spans="1:21" ht="25.5" x14ac:dyDescent="0.25">
      <c r="A14" s="17" t="s">
        <v>47</v>
      </c>
      <c r="B14" s="17" t="s">
        <v>80</v>
      </c>
      <c r="C14" s="18">
        <v>3000</v>
      </c>
      <c r="D14" s="18">
        <v>2750</v>
      </c>
      <c r="E14" s="18">
        <v>3000</v>
      </c>
      <c r="F14" s="17" t="s">
        <v>99</v>
      </c>
      <c r="G14" s="17" t="s">
        <v>84</v>
      </c>
      <c r="H14" s="20">
        <f>SUMPRODUCT('Amenity Matrix'!$B8:$J8,Weights!$B$2:$J$2)+N('Amenity Matrix'!$K8)*Weights!$K$2+N('Amenity Matrix'!$L8)/10*Weights!$L$2</f>
        <v>11</v>
      </c>
      <c r="I14" s="19">
        <f t="shared" si="0"/>
        <v>272.72727272727275</v>
      </c>
      <c r="J14" s="17">
        <f>SUM('Amenity Matrix'!$B8:$J8)</f>
        <v>6</v>
      </c>
      <c r="K14" s="21">
        <v>386</v>
      </c>
      <c r="L14" s="22">
        <f>Market!$B8</f>
        <v>833266</v>
      </c>
      <c r="M14" s="22">
        <f>Market!$C8</f>
        <v>589990</v>
      </c>
      <c r="N14" s="22">
        <f>Market!$D8</f>
        <v>3000000</v>
      </c>
      <c r="O14" s="22">
        <f>Market!$E8</f>
        <v>0</v>
      </c>
      <c r="P14" s="23">
        <f>Market!$F8</f>
        <v>0</v>
      </c>
      <c r="Q14" s="24">
        <f t="shared" si="1"/>
        <v>3.6002909035050034E-3</v>
      </c>
      <c r="R14" s="25" t="s">
        <v>100</v>
      </c>
      <c r="S14" s="20">
        <f>'Amenity Matrix'!$L8</f>
        <v>0</v>
      </c>
      <c r="T14" s="17">
        <f>'Amenity Matrix'!$K8</f>
        <v>0</v>
      </c>
      <c r="U14" s="19" t="str">
        <f t="shared" si="2"/>
        <v/>
      </c>
    </row>
    <row r="16" spans="1:21" x14ac:dyDescent="0.25">
      <c r="A16" s="2" t="s">
        <v>101</v>
      </c>
    </row>
    <row r="17" spans="1:1" x14ac:dyDescent="0.25">
      <c r="A17" s="2" t="s">
        <v>102</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4"/>
  <sheetViews>
    <sheetView workbookViewId="0">
      <pane xSplit="1" ySplit="1" topLeftCell="B2" activePane="bottomRight" state="frozen"/>
      <selection pane="topRight"/>
      <selection pane="bottomLeft"/>
      <selection pane="bottomRight"/>
    </sheetView>
  </sheetViews>
  <sheetFormatPr defaultRowHeight="15" x14ac:dyDescent="0.25"/>
  <cols>
    <col min="1" max="1" width="24" customWidth="1"/>
    <col min="2" max="2" width="13" customWidth="1"/>
    <col min="3" max="3" width="11" customWidth="1"/>
    <col min="4" max="4" width="12" customWidth="1"/>
    <col min="5" max="6" width="9" customWidth="1"/>
    <col min="7" max="10" width="45" customWidth="1"/>
    <col min="11" max="11" width="60" customWidth="1"/>
    <col min="12" max="12" width="30" customWidth="1"/>
    <col min="13" max="13" width="11" customWidth="1"/>
  </cols>
  <sheetData>
    <row r="1" spans="1:13" ht="38.25" x14ac:dyDescent="0.25">
      <c r="A1" s="3" t="s">
        <v>31</v>
      </c>
      <c r="B1" s="3" t="s">
        <v>71</v>
      </c>
      <c r="C1" s="3" t="s">
        <v>72</v>
      </c>
      <c r="D1" s="3" t="s">
        <v>73</v>
      </c>
      <c r="E1" s="3" t="s">
        <v>74</v>
      </c>
      <c r="F1" s="3" t="s">
        <v>75</v>
      </c>
      <c r="G1" s="3" t="s">
        <v>103</v>
      </c>
      <c r="H1" s="3" t="s">
        <v>104</v>
      </c>
      <c r="I1" s="3" t="s">
        <v>105</v>
      </c>
      <c r="J1" s="3" t="s">
        <v>106</v>
      </c>
      <c r="K1" s="3" t="s">
        <v>107</v>
      </c>
      <c r="L1" s="3" t="s">
        <v>108</v>
      </c>
      <c r="M1" s="3" t="s">
        <v>109</v>
      </c>
    </row>
    <row r="2" spans="1:13" ht="369.75" x14ac:dyDescent="0.25">
      <c r="A2" s="2" t="s">
        <v>35</v>
      </c>
      <c r="B2" s="26">
        <v>1026502</v>
      </c>
      <c r="C2" s="26">
        <v>402000</v>
      </c>
      <c r="D2" s="26">
        <v>1305000</v>
      </c>
      <c r="E2" s="27">
        <v>180</v>
      </c>
      <c r="F2" s="28">
        <v>132</v>
      </c>
      <c r="G2" s="7" t="s">
        <v>110</v>
      </c>
      <c r="H2" s="7" t="s">
        <v>111</v>
      </c>
      <c r="I2" s="7" t="s">
        <v>112</v>
      </c>
      <c r="J2" s="7" t="s">
        <v>113</v>
      </c>
      <c r="K2" s="7" t="s">
        <v>114</v>
      </c>
      <c r="L2" s="2" t="s">
        <v>115</v>
      </c>
      <c r="M2" s="2" t="s">
        <v>84</v>
      </c>
    </row>
    <row r="3" spans="1:13" ht="331.5" x14ac:dyDescent="0.25">
      <c r="A3" s="2" t="s">
        <v>37</v>
      </c>
      <c r="B3" s="26">
        <v>887192</v>
      </c>
      <c r="C3" s="26">
        <v>400000</v>
      </c>
      <c r="D3" s="26">
        <v>1800000</v>
      </c>
      <c r="E3" s="27">
        <v>195</v>
      </c>
      <c r="F3" s="28">
        <v>45</v>
      </c>
      <c r="G3" s="7" t="s">
        <v>116</v>
      </c>
      <c r="H3" s="7" t="s">
        <v>117</v>
      </c>
      <c r="I3" s="7" t="s">
        <v>118</v>
      </c>
      <c r="J3" s="7" t="s">
        <v>119</v>
      </c>
      <c r="K3" s="7" t="s">
        <v>120</v>
      </c>
      <c r="L3" s="2" t="s">
        <v>121</v>
      </c>
      <c r="M3" s="2" t="s">
        <v>84</v>
      </c>
    </row>
    <row r="4" spans="1:13" ht="306" x14ac:dyDescent="0.25">
      <c r="A4" s="2" t="s">
        <v>39</v>
      </c>
      <c r="B4" s="26">
        <v>480386</v>
      </c>
      <c r="C4" s="26">
        <v>450000</v>
      </c>
      <c r="D4" s="26">
        <v>615000</v>
      </c>
      <c r="E4" s="27">
        <v>150</v>
      </c>
      <c r="F4" s="28">
        <v>47</v>
      </c>
      <c r="G4" s="7" t="s">
        <v>122</v>
      </c>
      <c r="H4" s="7" t="s">
        <v>123</v>
      </c>
      <c r="I4" s="7" t="s">
        <v>124</v>
      </c>
      <c r="J4" s="7" t="s">
        <v>125</v>
      </c>
      <c r="K4" s="7" t="s">
        <v>126</v>
      </c>
      <c r="L4" s="2" t="s">
        <v>127</v>
      </c>
      <c r="M4" s="2" t="s">
        <v>84</v>
      </c>
    </row>
    <row r="5" spans="1:13" ht="280.5" x14ac:dyDescent="0.25">
      <c r="A5" s="2" t="s">
        <v>41</v>
      </c>
      <c r="B5" s="26">
        <v>350671</v>
      </c>
      <c r="C5" s="26">
        <v>299000</v>
      </c>
      <c r="D5" s="26">
        <v>525000</v>
      </c>
      <c r="E5" s="29"/>
      <c r="F5" s="2"/>
      <c r="G5" s="7" t="s">
        <v>128</v>
      </c>
      <c r="H5" s="7" t="s">
        <v>129</v>
      </c>
      <c r="I5" s="7" t="s">
        <v>130</v>
      </c>
      <c r="J5" s="7" t="s">
        <v>131</v>
      </c>
      <c r="K5" s="7" t="s">
        <v>132</v>
      </c>
      <c r="L5" s="2" t="s">
        <v>133</v>
      </c>
      <c r="M5" s="2" t="s">
        <v>84</v>
      </c>
    </row>
    <row r="6" spans="1:13" ht="369.75" x14ac:dyDescent="0.25">
      <c r="A6" s="2" t="s">
        <v>43</v>
      </c>
      <c r="B6" s="26">
        <v>797650</v>
      </c>
      <c r="C6" s="26">
        <v>575000</v>
      </c>
      <c r="D6" s="26">
        <v>1200000</v>
      </c>
      <c r="E6" s="27">
        <v>155</v>
      </c>
      <c r="F6" s="28">
        <v>16</v>
      </c>
      <c r="G6" s="7" t="s">
        <v>134</v>
      </c>
      <c r="H6" s="7" t="s">
        <v>135</v>
      </c>
      <c r="I6" s="7" t="s">
        <v>136</v>
      </c>
      <c r="J6" s="7" t="s">
        <v>137</v>
      </c>
      <c r="K6" s="7" t="s">
        <v>138</v>
      </c>
      <c r="L6" s="2" t="s">
        <v>139</v>
      </c>
      <c r="M6" s="2" t="s">
        <v>84</v>
      </c>
    </row>
    <row r="7" spans="1:13" ht="409.5" x14ac:dyDescent="0.25">
      <c r="A7" s="2" t="s">
        <v>45</v>
      </c>
      <c r="B7" s="26">
        <v>1245295</v>
      </c>
      <c r="C7" s="26">
        <v>190000</v>
      </c>
      <c r="D7" s="26">
        <v>10975000</v>
      </c>
      <c r="E7" s="27">
        <v>553</v>
      </c>
      <c r="F7" s="28">
        <v>169</v>
      </c>
      <c r="G7" s="7" t="s">
        <v>140</v>
      </c>
      <c r="H7" s="7" t="s">
        <v>141</v>
      </c>
      <c r="I7" s="7" t="s">
        <v>142</v>
      </c>
      <c r="J7" s="7" t="s">
        <v>143</v>
      </c>
      <c r="K7" s="7" t="s">
        <v>144</v>
      </c>
      <c r="L7" s="2" t="s">
        <v>145</v>
      </c>
      <c r="M7" s="2" t="s">
        <v>84</v>
      </c>
    </row>
    <row r="8" spans="1:13" ht="409.5" x14ac:dyDescent="0.25">
      <c r="A8" s="2" t="s">
        <v>47</v>
      </c>
      <c r="B8" s="26">
        <v>833266</v>
      </c>
      <c r="C8" s="26">
        <v>589990</v>
      </c>
      <c r="D8" s="26">
        <v>3000000</v>
      </c>
      <c r="E8" s="29"/>
      <c r="F8" s="2"/>
      <c r="G8" s="7" t="s">
        <v>146</v>
      </c>
      <c r="H8" s="7" t="s">
        <v>147</v>
      </c>
      <c r="I8" s="7" t="s">
        <v>148</v>
      </c>
      <c r="J8" s="7" t="s">
        <v>149</v>
      </c>
      <c r="K8" s="7" t="s">
        <v>150</v>
      </c>
      <c r="L8" s="2" t="s">
        <v>151</v>
      </c>
      <c r="M8" s="2" t="s">
        <v>84</v>
      </c>
    </row>
    <row r="9" spans="1:13" ht="357" x14ac:dyDescent="0.25">
      <c r="A9" s="2" t="s">
        <v>49</v>
      </c>
      <c r="B9" s="26">
        <v>820607</v>
      </c>
      <c r="C9" s="26">
        <v>576990</v>
      </c>
      <c r="D9" s="26">
        <v>899900</v>
      </c>
      <c r="E9" s="27">
        <v>248</v>
      </c>
      <c r="F9" s="2"/>
      <c r="G9" s="7" t="s">
        <v>152</v>
      </c>
      <c r="H9" s="7" t="s">
        <v>153</v>
      </c>
      <c r="I9" s="7" t="s">
        <v>154</v>
      </c>
      <c r="J9" s="7" t="s">
        <v>155</v>
      </c>
      <c r="K9" s="7" t="s">
        <v>156</v>
      </c>
      <c r="L9" s="2" t="s">
        <v>157</v>
      </c>
      <c r="M9" s="2" t="s">
        <v>158</v>
      </c>
    </row>
    <row r="10" spans="1:13" ht="382.5" x14ac:dyDescent="0.25">
      <c r="A10" s="2" t="s">
        <v>51</v>
      </c>
      <c r="B10" s="26">
        <v>1570833</v>
      </c>
      <c r="C10" s="26">
        <v>1275000</v>
      </c>
      <c r="D10" s="26">
        <v>1925000</v>
      </c>
      <c r="E10" s="27">
        <v>307.56</v>
      </c>
      <c r="F10" s="28">
        <v>24</v>
      </c>
      <c r="G10" s="7" t="s">
        <v>159</v>
      </c>
      <c r="H10" s="7" t="s">
        <v>160</v>
      </c>
      <c r="I10" s="7" t="s">
        <v>161</v>
      </c>
      <c r="J10" s="7" t="s">
        <v>162</v>
      </c>
      <c r="K10" s="7" t="s">
        <v>163</v>
      </c>
      <c r="L10" s="2" t="s">
        <v>164</v>
      </c>
      <c r="M10" s="2" t="s">
        <v>158</v>
      </c>
    </row>
    <row r="11" spans="1:13" ht="409.5" x14ac:dyDescent="0.25">
      <c r="A11" s="2" t="s">
        <v>53</v>
      </c>
      <c r="B11" s="26">
        <v>642907</v>
      </c>
      <c r="C11" s="26">
        <v>454480</v>
      </c>
      <c r="D11" s="26">
        <v>643000</v>
      </c>
      <c r="E11" s="29"/>
      <c r="F11" s="2"/>
      <c r="G11" s="7" t="s">
        <v>165</v>
      </c>
      <c r="H11" s="7" t="s">
        <v>166</v>
      </c>
      <c r="I11" s="7" t="s">
        <v>167</v>
      </c>
      <c r="J11" s="7" t="s">
        <v>168</v>
      </c>
      <c r="K11" s="7" t="s">
        <v>169</v>
      </c>
      <c r="L11" s="2" t="s">
        <v>170</v>
      </c>
      <c r="M11" s="2" t="s">
        <v>158</v>
      </c>
    </row>
    <row r="12" spans="1:13" ht="242.25" x14ac:dyDescent="0.25">
      <c r="A12" s="2" t="s">
        <v>55</v>
      </c>
      <c r="B12" s="26">
        <v>823400</v>
      </c>
      <c r="C12" s="26">
        <v>725000</v>
      </c>
      <c r="D12" s="26">
        <v>999999</v>
      </c>
      <c r="E12" s="27">
        <v>209</v>
      </c>
      <c r="F12" s="28">
        <v>20</v>
      </c>
      <c r="G12" s="7" t="s">
        <v>171</v>
      </c>
      <c r="H12" s="7" t="s">
        <v>172</v>
      </c>
      <c r="I12" s="7" t="s">
        <v>173</v>
      </c>
      <c r="J12" s="7" t="s">
        <v>174</v>
      </c>
      <c r="K12" s="7" t="s">
        <v>175</v>
      </c>
      <c r="L12" s="2" t="s">
        <v>176</v>
      </c>
      <c r="M12" s="2" t="s">
        <v>84</v>
      </c>
    </row>
    <row r="13" spans="1:13" ht="318.75" x14ac:dyDescent="0.25">
      <c r="A13" s="2" t="s">
        <v>57</v>
      </c>
      <c r="B13" s="26">
        <v>709327</v>
      </c>
      <c r="C13" s="26">
        <v>678000</v>
      </c>
      <c r="D13" s="26">
        <v>985000</v>
      </c>
      <c r="E13" s="27">
        <v>170</v>
      </c>
      <c r="F13" s="28">
        <v>120</v>
      </c>
      <c r="G13" s="7" t="s">
        <v>177</v>
      </c>
      <c r="H13" s="7" t="s">
        <v>178</v>
      </c>
      <c r="I13" s="7" t="s">
        <v>179</v>
      </c>
      <c r="J13" s="7" t="s">
        <v>180</v>
      </c>
      <c r="K13" s="7" t="s">
        <v>181</v>
      </c>
      <c r="L13" s="2" t="s">
        <v>182</v>
      </c>
      <c r="M13" s="2" t="s">
        <v>84</v>
      </c>
    </row>
    <row r="14" spans="1:13" ht="267.75" x14ac:dyDescent="0.25">
      <c r="A14" s="2" t="s">
        <v>59</v>
      </c>
      <c r="B14" s="26">
        <v>1367250</v>
      </c>
      <c r="C14" s="26">
        <v>800000</v>
      </c>
      <c r="D14" s="26">
        <v>3050000</v>
      </c>
      <c r="E14" s="27">
        <v>219</v>
      </c>
      <c r="F14" s="28">
        <v>46</v>
      </c>
      <c r="G14" s="7" t="s">
        <v>183</v>
      </c>
      <c r="H14" s="7" t="s">
        <v>184</v>
      </c>
      <c r="I14" s="7" t="s">
        <v>185</v>
      </c>
      <c r="J14" s="7" t="s">
        <v>186</v>
      </c>
      <c r="K14" s="7" t="s">
        <v>187</v>
      </c>
      <c r="L14" s="2" t="s">
        <v>188</v>
      </c>
      <c r="M14" s="2" t="s">
        <v>84</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247"/>
  <sheetViews>
    <sheetView workbookViewId="0"/>
  </sheetViews>
  <sheetFormatPr defaultRowHeight="15" x14ac:dyDescent="0.25"/>
  <cols>
    <col min="1" max="1" width="24" customWidth="1"/>
    <col min="2" max="3" width="80" customWidth="1"/>
  </cols>
  <sheetData>
    <row r="1" spans="1:3" x14ac:dyDescent="0.25">
      <c r="A1" s="3" t="s">
        <v>31</v>
      </c>
      <c r="B1" s="3" t="s">
        <v>189</v>
      </c>
      <c r="C1" s="3" t="s">
        <v>190</v>
      </c>
    </row>
    <row r="2" spans="1:3" ht="25.5" x14ac:dyDescent="0.25">
      <c r="A2" s="2" t="s">
        <v>35</v>
      </c>
      <c r="B2" s="2" t="s">
        <v>191</v>
      </c>
      <c r="C2" s="7" t="s">
        <v>192</v>
      </c>
    </row>
    <row r="3" spans="1:3" ht="25.5" x14ac:dyDescent="0.25">
      <c r="A3" s="2" t="s">
        <v>35</v>
      </c>
      <c r="B3" s="2" t="s">
        <v>193</v>
      </c>
      <c r="C3" s="7" t="s">
        <v>194</v>
      </c>
    </row>
    <row r="4" spans="1:3" ht="25.5" x14ac:dyDescent="0.25">
      <c r="A4" s="2" t="s">
        <v>35</v>
      </c>
      <c r="B4" s="2" t="s">
        <v>195</v>
      </c>
      <c r="C4" s="7" t="s">
        <v>196</v>
      </c>
    </row>
    <row r="5" spans="1:3" ht="25.5" x14ac:dyDescent="0.25">
      <c r="A5" s="2" t="s">
        <v>35</v>
      </c>
      <c r="B5" s="2" t="s">
        <v>197</v>
      </c>
      <c r="C5" s="7" t="s">
        <v>198</v>
      </c>
    </row>
    <row r="6" spans="1:3" ht="38.25" x14ac:dyDescent="0.25">
      <c r="A6" s="2" t="s">
        <v>35</v>
      </c>
      <c r="B6" s="2" t="s">
        <v>199</v>
      </c>
      <c r="C6" s="7" t="s">
        <v>200</v>
      </c>
    </row>
    <row r="7" spans="1:3" ht="25.5" x14ac:dyDescent="0.25">
      <c r="A7" s="2" t="s">
        <v>35</v>
      </c>
      <c r="B7" s="2" t="s">
        <v>201</v>
      </c>
      <c r="C7" s="7" t="s">
        <v>202</v>
      </c>
    </row>
    <row r="8" spans="1:3" x14ac:dyDescent="0.25">
      <c r="A8" s="2" t="s">
        <v>35</v>
      </c>
      <c r="B8" s="2" t="s">
        <v>203</v>
      </c>
      <c r="C8" s="7" t="s">
        <v>204</v>
      </c>
    </row>
    <row r="9" spans="1:3" ht="38.25" x14ac:dyDescent="0.25">
      <c r="A9" s="2" t="s">
        <v>35</v>
      </c>
      <c r="B9" s="2" t="s">
        <v>205</v>
      </c>
      <c r="C9" s="7" t="s">
        <v>206</v>
      </c>
    </row>
    <row r="10" spans="1:3" ht="38.25" x14ac:dyDescent="0.25">
      <c r="A10" s="2" t="s">
        <v>35</v>
      </c>
      <c r="B10" s="2" t="s">
        <v>207</v>
      </c>
      <c r="C10" s="7" t="s">
        <v>208</v>
      </c>
    </row>
    <row r="11" spans="1:3" x14ac:dyDescent="0.25">
      <c r="A11" s="2" t="s">
        <v>35</v>
      </c>
      <c r="B11" s="2" t="s">
        <v>209</v>
      </c>
      <c r="C11" s="7" t="s">
        <v>210</v>
      </c>
    </row>
    <row r="12" spans="1:3" x14ac:dyDescent="0.25">
      <c r="A12" s="2" t="s">
        <v>35</v>
      </c>
      <c r="B12" s="2" t="s">
        <v>211</v>
      </c>
      <c r="C12" s="7" t="s">
        <v>212</v>
      </c>
    </row>
    <row r="13" spans="1:3" ht="38.25" x14ac:dyDescent="0.25">
      <c r="A13" s="2" t="s">
        <v>35</v>
      </c>
      <c r="B13" s="2" t="s">
        <v>213</v>
      </c>
      <c r="C13" s="7" t="s">
        <v>214</v>
      </c>
    </row>
    <row r="14" spans="1:3" ht="25.5" x14ac:dyDescent="0.25">
      <c r="A14" s="2" t="s">
        <v>35</v>
      </c>
      <c r="B14" s="2" t="s">
        <v>215</v>
      </c>
      <c r="C14" s="7" t="s">
        <v>216</v>
      </c>
    </row>
    <row r="15" spans="1:3" ht="38.25" x14ac:dyDescent="0.25">
      <c r="A15" s="2" t="s">
        <v>35</v>
      </c>
      <c r="B15" s="2" t="s">
        <v>217</v>
      </c>
      <c r="C15" s="7" t="s">
        <v>218</v>
      </c>
    </row>
    <row r="16" spans="1:3" ht="25.5" x14ac:dyDescent="0.25">
      <c r="A16" s="2" t="s">
        <v>35</v>
      </c>
      <c r="B16" s="2" t="s">
        <v>219</v>
      </c>
      <c r="C16" s="7" t="s">
        <v>220</v>
      </c>
    </row>
    <row r="17" spans="1:3" ht="25.5" x14ac:dyDescent="0.25">
      <c r="A17" s="2" t="s">
        <v>35</v>
      </c>
      <c r="B17" s="2" t="s">
        <v>221</v>
      </c>
      <c r="C17" s="7" t="s">
        <v>222</v>
      </c>
    </row>
    <row r="18" spans="1:3" x14ac:dyDescent="0.25">
      <c r="A18" s="2" t="s">
        <v>35</v>
      </c>
      <c r="B18" s="2" t="s">
        <v>223</v>
      </c>
      <c r="C18" s="7" t="s">
        <v>224</v>
      </c>
    </row>
    <row r="19" spans="1:3" ht="25.5" x14ac:dyDescent="0.25">
      <c r="A19" s="2" t="s">
        <v>35</v>
      </c>
      <c r="B19" s="2" t="s">
        <v>225</v>
      </c>
      <c r="C19" s="7" t="s">
        <v>226</v>
      </c>
    </row>
    <row r="20" spans="1:3" ht="63.75" x14ac:dyDescent="0.25">
      <c r="A20" s="2" t="s">
        <v>35</v>
      </c>
      <c r="B20" s="2" t="s">
        <v>227</v>
      </c>
      <c r="C20" s="7" t="s">
        <v>228</v>
      </c>
    </row>
    <row r="21" spans="1:3" ht="25.5" x14ac:dyDescent="0.25">
      <c r="A21" s="2" t="s">
        <v>35</v>
      </c>
      <c r="B21" s="2" t="s">
        <v>229</v>
      </c>
      <c r="C21" s="7" t="s">
        <v>230</v>
      </c>
    </row>
    <row r="22" spans="1:3" x14ac:dyDescent="0.25">
      <c r="A22" s="2" t="s">
        <v>35</v>
      </c>
      <c r="B22" s="2" t="s">
        <v>231</v>
      </c>
      <c r="C22" s="7" t="s">
        <v>232</v>
      </c>
    </row>
    <row r="23" spans="1:3" ht="25.5" x14ac:dyDescent="0.25">
      <c r="A23" s="2" t="s">
        <v>35</v>
      </c>
      <c r="B23" s="2" t="s">
        <v>233</v>
      </c>
      <c r="C23" s="7" t="s">
        <v>234</v>
      </c>
    </row>
    <row r="24" spans="1:3" ht="38.25" x14ac:dyDescent="0.25">
      <c r="A24" s="2" t="s">
        <v>37</v>
      </c>
      <c r="B24" s="2" t="s">
        <v>235</v>
      </c>
      <c r="C24" s="7" t="s">
        <v>236</v>
      </c>
    </row>
    <row r="25" spans="1:3" ht="25.5" x14ac:dyDescent="0.25">
      <c r="A25" s="2" t="s">
        <v>37</v>
      </c>
      <c r="B25" s="2" t="s">
        <v>237</v>
      </c>
      <c r="C25" s="7" t="s">
        <v>238</v>
      </c>
    </row>
    <row r="26" spans="1:3" ht="25.5" x14ac:dyDescent="0.25">
      <c r="A26" s="2" t="s">
        <v>37</v>
      </c>
      <c r="B26" s="2" t="s">
        <v>239</v>
      </c>
      <c r="C26" s="7" t="s">
        <v>240</v>
      </c>
    </row>
    <row r="27" spans="1:3" x14ac:dyDescent="0.25">
      <c r="A27" s="2" t="s">
        <v>37</v>
      </c>
      <c r="B27" s="2" t="s">
        <v>241</v>
      </c>
      <c r="C27" s="7" t="s">
        <v>242</v>
      </c>
    </row>
    <row r="28" spans="1:3" x14ac:dyDescent="0.25">
      <c r="A28" s="2" t="s">
        <v>37</v>
      </c>
      <c r="B28" s="2" t="s">
        <v>243</v>
      </c>
      <c r="C28" s="7" t="s">
        <v>244</v>
      </c>
    </row>
    <row r="29" spans="1:3" ht="25.5" x14ac:dyDescent="0.25">
      <c r="A29" s="2" t="s">
        <v>37</v>
      </c>
      <c r="B29" s="2" t="s">
        <v>245</v>
      </c>
      <c r="C29" s="7" t="s">
        <v>246</v>
      </c>
    </row>
    <row r="30" spans="1:3" ht="38.25" x14ac:dyDescent="0.25">
      <c r="A30" s="2" t="s">
        <v>37</v>
      </c>
      <c r="B30" s="2" t="s">
        <v>247</v>
      </c>
      <c r="C30" s="7" t="s">
        <v>248</v>
      </c>
    </row>
    <row r="31" spans="1:3" ht="25.5" x14ac:dyDescent="0.25">
      <c r="A31" s="2" t="s">
        <v>37</v>
      </c>
      <c r="B31" s="2" t="s">
        <v>249</v>
      </c>
      <c r="C31" s="7" t="s">
        <v>250</v>
      </c>
    </row>
    <row r="32" spans="1:3" x14ac:dyDescent="0.25">
      <c r="A32" s="2" t="s">
        <v>37</v>
      </c>
      <c r="B32" s="2" t="s">
        <v>251</v>
      </c>
      <c r="C32" s="7" t="s">
        <v>252</v>
      </c>
    </row>
    <row r="33" spans="1:3" ht="38.25" x14ac:dyDescent="0.25">
      <c r="A33" s="2" t="s">
        <v>37</v>
      </c>
      <c r="B33" s="2" t="s">
        <v>253</v>
      </c>
      <c r="C33" s="7" t="s">
        <v>254</v>
      </c>
    </row>
    <row r="34" spans="1:3" ht="25.5" x14ac:dyDescent="0.25">
      <c r="A34" s="2" t="s">
        <v>37</v>
      </c>
      <c r="B34" s="2" t="s">
        <v>255</v>
      </c>
      <c r="C34" s="7" t="s">
        <v>256</v>
      </c>
    </row>
    <row r="35" spans="1:3" ht="38.25" x14ac:dyDescent="0.25">
      <c r="A35" s="2" t="s">
        <v>37</v>
      </c>
      <c r="B35" s="2" t="s">
        <v>257</v>
      </c>
      <c r="C35" s="7" t="s">
        <v>258</v>
      </c>
    </row>
    <row r="36" spans="1:3" ht="38.25" x14ac:dyDescent="0.25">
      <c r="A36" s="2" t="s">
        <v>37</v>
      </c>
      <c r="B36" s="2" t="s">
        <v>259</v>
      </c>
      <c r="C36" s="7" t="s">
        <v>260</v>
      </c>
    </row>
    <row r="37" spans="1:3" ht="38.25" x14ac:dyDescent="0.25">
      <c r="A37" s="2" t="s">
        <v>37</v>
      </c>
      <c r="B37" s="2" t="s">
        <v>261</v>
      </c>
      <c r="C37" s="7" t="s">
        <v>262</v>
      </c>
    </row>
    <row r="38" spans="1:3" ht="25.5" x14ac:dyDescent="0.25">
      <c r="A38" s="2" t="s">
        <v>37</v>
      </c>
      <c r="B38" s="2" t="s">
        <v>263</v>
      </c>
      <c r="C38" s="7" t="s">
        <v>264</v>
      </c>
    </row>
    <row r="39" spans="1:3" ht="38.25" x14ac:dyDescent="0.25">
      <c r="A39" s="2" t="s">
        <v>37</v>
      </c>
      <c r="B39" s="2" t="s">
        <v>265</v>
      </c>
      <c r="C39" s="7" t="s">
        <v>266</v>
      </c>
    </row>
    <row r="40" spans="1:3" ht="25.5" x14ac:dyDescent="0.25">
      <c r="A40" s="2" t="s">
        <v>37</v>
      </c>
      <c r="B40" s="2" t="s">
        <v>267</v>
      </c>
      <c r="C40" s="7" t="s">
        <v>268</v>
      </c>
    </row>
    <row r="41" spans="1:3" ht="25.5" x14ac:dyDescent="0.25">
      <c r="A41" s="2" t="s">
        <v>39</v>
      </c>
      <c r="B41" s="2" t="s">
        <v>269</v>
      </c>
      <c r="C41" s="7" t="s">
        <v>270</v>
      </c>
    </row>
    <row r="42" spans="1:3" ht="25.5" x14ac:dyDescent="0.25">
      <c r="A42" s="2" t="s">
        <v>39</v>
      </c>
      <c r="B42" s="2" t="s">
        <v>271</v>
      </c>
      <c r="C42" s="7" t="s">
        <v>272</v>
      </c>
    </row>
    <row r="43" spans="1:3" ht="38.25" x14ac:dyDescent="0.25">
      <c r="A43" s="2" t="s">
        <v>39</v>
      </c>
      <c r="B43" s="2" t="s">
        <v>273</v>
      </c>
      <c r="C43" s="7" t="s">
        <v>274</v>
      </c>
    </row>
    <row r="44" spans="1:3" ht="38.25" x14ac:dyDescent="0.25">
      <c r="A44" s="2" t="s">
        <v>39</v>
      </c>
      <c r="B44" s="2" t="s">
        <v>275</v>
      </c>
      <c r="C44" s="7" t="s">
        <v>276</v>
      </c>
    </row>
    <row r="45" spans="1:3" ht="25.5" x14ac:dyDescent="0.25">
      <c r="A45" s="2" t="s">
        <v>39</v>
      </c>
      <c r="B45" s="2" t="s">
        <v>277</v>
      </c>
      <c r="C45" s="7" t="s">
        <v>278</v>
      </c>
    </row>
    <row r="46" spans="1:3" ht="25.5" x14ac:dyDescent="0.25">
      <c r="A46" s="2" t="s">
        <v>39</v>
      </c>
      <c r="B46" s="2" t="s">
        <v>223</v>
      </c>
      <c r="C46" s="7" t="s">
        <v>279</v>
      </c>
    </row>
    <row r="47" spans="1:3" ht="25.5" x14ac:dyDescent="0.25">
      <c r="A47" s="2" t="s">
        <v>39</v>
      </c>
      <c r="B47" s="2" t="s">
        <v>280</v>
      </c>
      <c r="C47" s="7" t="s">
        <v>281</v>
      </c>
    </row>
    <row r="48" spans="1:3" ht="25.5" x14ac:dyDescent="0.25">
      <c r="A48" s="2" t="s">
        <v>39</v>
      </c>
      <c r="B48" s="2" t="s">
        <v>282</v>
      </c>
      <c r="C48" s="7" t="s">
        <v>283</v>
      </c>
    </row>
    <row r="49" spans="1:3" ht="38.25" x14ac:dyDescent="0.25">
      <c r="A49" s="2" t="s">
        <v>39</v>
      </c>
      <c r="B49" s="2" t="s">
        <v>284</v>
      </c>
      <c r="C49" s="7" t="s">
        <v>285</v>
      </c>
    </row>
    <row r="50" spans="1:3" ht="25.5" x14ac:dyDescent="0.25">
      <c r="A50" s="2" t="s">
        <v>39</v>
      </c>
      <c r="B50" s="2" t="s">
        <v>286</v>
      </c>
      <c r="C50" s="7" t="s">
        <v>287</v>
      </c>
    </row>
    <row r="51" spans="1:3" ht="38.25" x14ac:dyDescent="0.25">
      <c r="A51" s="2" t="s">
        <v>39</v>
      </c>
      <c r="B51" s="2" t="s">
        <v>288</v>
      </c>
      <c r="C51" s="7" t="s">
        <v>289</v>
      </c>
    </row>
    <row r="52" spans="1:3" ht="25.5" x14ac:dyDescent="0.25">
      <c r="A52" s="2" t="s">
        <v>39</v>
      </c>
      <c r="B52" s="2" t="s">
        <v>290</v>
      </c>
      <c r="C52" s="7" t="s">
        <v>291</v>
      </c>
    </row>
    <row r="53" spans="1:3" ht="38.25" x14ac:dyDescent="0.25">
      <c r="A53" s="2" t="s">
        <v>39</v>
      </c>
      <c r="B53" s="2" t="s">
        <v>292</v>
      </c>
      <c r="C53" s="7" t="s">
        <v>293</v>
      </c>
    </row>
    <row r="54" spans="1:3" ht="25.5" x14ac:dyDescent="0.25">
      <c r="A54" s="2" t="s">
        <v>39</v>
      </c>
      <c r="B54" s="2" t="s">
        <v>294</v>
      </c>
      <c r="C54" s="7" t="s">
        <v>295</v>
      </c>
    </row>
    <row r="55" spans="1:3" ht="38.25" x14ac:dyDescent="0.25">
      <c r="A55" s="2" t="s">
        <v>39</v>
      </c>
      <c r="B55" s="2" t="s">
        <v>296</v>
      </c>
      <c r="C55" s="7" t="s">
        <v>297</v>
      </c>
    </row>
    <row r="56" spans="1:3" ht="63.75" x14ac:dyDescent="0.25">
      <c r="A56" s="2" t="s">
        <v>39</v>
      </c>
      <c r="B56" s="2" t="s">
        <v>298</v>
      </c>
      <c r="C56" s="7" t="s">
        <v>299</v>
      </c>
    </row>
    <row r="57" spans="1:3" ht="38.25" x14ac:dyDescent="0.25">
      <c r="A57" s="2" t="s">
        <v>39</v>
      </c>
      <c r="B57" s="2" t="s">
        <v>300</v>
      </c>
      <c r="C57" s="7" t="s">
        <v>301</v>
      </c>
    </row>
    <row r="58" spans="1:3" ht="38.25" x14ac:dyDescent="0.25">
      <c r="A58" s="2" t="s">
        <v>39</v>
      </c>
      <c r="B58" s="2" t="s">
        <v>302</v>
      </c>
      <c r="C58" s="7" t="s">
        <v>303</v>
      </c>
    </row>
    <row r="59" spans="1:3" ht="38.25" x14ac:dyDescent="0.25">
      <c r="A59" s="2" t="s">
        <v>41</v>
      </c>
      <c r="B59" s="2" t="s">
        <v>304</v>
      </c>
      <c r="C59" s="7" t="s">
        <v>305</v>
      </c>
    </row>
    <row r="60" spans="1:3" ht="25.5" x14ac:dyDescent="0.25">
      <c r="A60" s="2" t="s">
        <v>41</v>
      </c>
      <c r="B60" s="2" t="s">
        <v>306</v>
      </c>
      <c r="C60" s="7" t="s">
        <v>307</v>
      </c>
    </row>
    <row r="61" spans="1:3" ht="38.25" x14ac:dyDescent="0.25">
      <c r="A61" s="2" t="s">
        <v>41</v>
      </c>
      <c r="B61" s="2" t="s">
        <v>308</v>
      </c>
      <c r="C61" s="7" t="s">
        <v>309</v>
      </c>
    </row>
    <row r="62" spans="1:3" ht="25.5" x14ac:dyDescent="0.25">
      <c r="A62" s="2" t="s">
        <v>41</v>
      </c>
      <c r="B62" s="2" t="s">
        <v>310</v>
      </c>
      <c r="C62" s="7" t="s">
        <v>311</v>
      </c>
    </row>
    <row r="63" spans="1:3" ht="25.5" x14ac:dyDescent="0.25">
      <c r="A63" s="2" t="s">
        <v>41</v>
      </c>
      <c r="B63" s="2" t="s">
        <v>312</v>
      </c>
      <c r="C63" s="7" t="s">
        <v>313</v>
      </c>
    </row>
    <row r="64" spans="1:3" ht="38.25" x14ac:dyDescent="0.25">
      <c r="A64" s="2" t="s">
        <v>41</v>
      </c>
      <c r="B64" s="2" t="s">
        <v>314</v>
      </c>
      <c r="C64" s="7" t="s">
        <v>315</v>
      </c>
    </row>
    <row r="65" spans="1:3" ht="25.5" x14ac:dyDescent="0.25">
      <c r="A65" s="2" t="s">
        <v>41</v>
      </c>
      <c r="B65" s="2" t="s">
        <v>223</v>
      </c>
      <c r="C65" s="7" t="s">
        <v>316</v>
      </c>
    </row>
    <row r="66" spans="1:3" ht="38.25" x14ac:dyDescent="0.25">
      <c r="A66" s="2" t="s">
        <v>41</v>
      </c>
      <c r="B66" s="2" t="s">
        <v>317</v>
      </c>
      <c r="C66" s="7" t="s">
        <v>318</v>
      </c>
    </row>
    <row r="67" spans="1:3" ht="25.5" x14ac:dyDescent="0.25">
      <c r="A67" s="2" t="s">
        <v>41</v>
      </c>
      <c r="B67" s="2" t="s">
        <v>319</v>
      </c>
      <c r="C67" s="7" t="s">
        <v>320</v>
      </c>
    </row>
    <row r="68" spans="1:3" ht="38.25" x14ac:dyDescent="0.25">
      <c r="A68" s="2" t="s">
        <v>41</v>
      </c>
      <c r="B68" s="2" t="s">
        <v>321</v>
      </c>
      <c r="C68" s="7" t="s">
        <v>322</v>
      </c>
    </row>
    <row r="69" spans="1:3" ht="38.25" x14ac:dyDescent="0.25">
      <c r="A69" s="2" t="s">
        <v>41</v>
      </c>
      <c r="B69" s="2" t="s">
        <v>323</v>
      </c>
      <c r="C69" s="7" t="s">
        <v>324</v>
      </c>
    </row>
    <row r="70" spans="1:3" ht="38.25" x14ac:dyDescent="0.25">
      <c r="A70" s="2" t="s">
        <v>41</v>
      </c>
      <c r="B70" s="2" t="s">
        <v>325</v>
      </c>
      <c r="C70" s="7" t="s">
        <v>326</v>
      </c>
    </row>
    <row r="71" spans="1:3" ht="38.25" x14ac:dyDescent="0.25">
      <c r="A71" s="2" t="s">
        <v>41</v>
      </c>
      <c r="B71" s="2" t="s">
        <v>327</v>
      </c>
      <c r="C71" s="7" t="s">
        <v>328</v>
      </c>
    </row>
    <row r="72" spans="1:3" ht="38.25" x14ac:dyDescent="0.25">
      <c r="A72" s="2" t="s">
        <v>41</v>
      </c>
      <c r="B72" s="2" t="s">
        <v>329</v>
      </c>
      <c r="C72" s="7" t="s">
        <v>330</v>
      </c>
    </row>
    <row r="73" spans="1:3" ht="38.25" x14ac:dyDescent="0.25">
      <c r="A73" s="2" t="s">
        <v>41</v>
      </c>
      <c r="B73" s="2" t="s">
        <v>331</v>
      </c>
      <c r="C73" s="7" t="s">
        <v>332</v>
      </c>
    </row>
    <row r="74" spans="1:3" ht="38.25" x14ac:dyDescent="0.25">
      <c r="A74" s="2" t="s">
        <v>43</v>
      </c>
      <c r="B74" s="2" t="s">
        <v>333</v>
      </c>
      <c r="C74" s="7" t="s">
        <v>334</v>
      </c>
    </row>
    <row r="75" spans="1:3" ht="25.5" x14ac:dyDescent="0.25">
      <c r="A75" s="2" t="s">
        <v>43</v>
      </c>
      <c r="B75" s="2" t="s">
        <v>335</v>
      </c>
      <c r="C75" s="7" t="s">
        <v>336</v>
      </c>
    </row>
    <row r="76" spans="1:3" ht="25.5" x14ac:dyDescent="0.25">
      <c r="A76" s="2" t="s">
        <v>43</v>
      </c>
      <c r="B76" s="2" t="s">
        <v>337</v>
      </c>
      <c r="C76" s="7" t="s">
        <v>338</v>
      </c>
    </row>
    <row r="77" spans="1:3" ht="25.5" x14ac:dyDescent="0.25">
      <c r="A77" s="2" t="s">
        <v>43</v>
      </c>
      <c r="B77" s="2" t="s">
        <v>339</v>
      </c>
      <c r="C77" s="7" t="s">
        <v>340</v>
      </c>
    </row>
    <row r="78" spans="1:3" x14ac:dyDescent="0.25">
      <c r="A78" s="2" t="s">
        <v>43</v>
      </c>
      <c r="B78" s="2" t="s">
        <v>341</v>
      </c>
      <c r="C78" s="7" t="s">
        <v>342</v>
      </c>
    </row>
    <row r="79" spans="1:3" ht="25.5" x14ac:dyDescent="0.25">
      <c r="A79" s="2" t="s">
        <v>43</v>
      </c>
      <c r="B79" s="2" t="s">
        <v>343</v>
      </c>
      <c r="C79" s="7" t="s">
        <v>344</v>
      </c>
    </row>
    <row r="80" spans="1:3" x14ac:dyDescent="0.25">
      <c r="A80" s="2" t="s">
        <v>43</v>
      </c>
      <c r="B80" s="2" t="s">
        <v>345</v>
      </c>
      <c r="C80" s="7" t="s">
        <v>346</v>
      </c>
    </row>
    <row r="81" spans="1:3" x14ac:dyDescent="0.25">
      <c r="A81" s="2" t="s">
        <v>43</v>
      </c>
      <c r="B81" s="2" t="s">
        <v>347</v>
      </c>
      <c r="C81" s="7" t="s">
        <v>348</v>
      </c>
    </row>
    <row r="82" spans="1:3" x14ac:dyDescent="0.25">
      <c r="A82" s="2" t="s">
        <v>43</v>
      </c>
      <c r="B82" s="2" t="s">
        <v>349</v>
      </c>
      <c r="C82" s="7" t="s">
        <v>350</v>
      </c>
    </row>
    <row r="83" spans="1:3" x14ac:dyDescent="0.25">
      <c r="A83" s="2" t="s">
        <v>43</v>
      </c>
      <c r="B83" s="2" t="s">
        <v>351</v>
      </c>
      <c r="C83" s="7" t="s">
        <v>352</v>
      </c>
    </row>
    <row r="84" spans="1:3" ht="25.5" x14ac:dyDescent="0.25">
      <c r="A84" s="2" t="s">
        <v>43</v>
      </c>
      <c r="B84" s="2" t="s">
        <v>353</v>
      </c>
      <c r="C84" s="7" t="s">
        <v>354</v>
      </c>
    </row>
    <row r="85" spans="1:3" ht="25.5" x14ac:dyDescent="0.25">
      <c r="A85" s="2" t="s">
        <v>43</v>
      </c>
      <c r="B85" s="2" t="s">
        <v>355</v>
      </c>
      <c r="C85" s="7" t="s">
        <v>356</v>
      </c>
    </row>
    <row r="86" spans="1:3" ht="38.25" x14ac:dyDescent="0.25">
      <c r="A86" s="2" t="s">
        <v>43</v>
      </c>
      <c r="B86" s="2" t="s">
        <v>357</v>
      </c>
      <c r="C86" s="7" t="s">
        <v>358</v>
      </c>
    </row>
    <row r="87" spans="1:3" x14ac:dyDescent="0.25">
      <c r="A87" s="2" t="s">
        <v>43</v>
      </c>
      <c r="B87" s="2" t="s">
        <v>209</v>
      </c>
      <c r="C87" s="7" t="s">
        <v>210</v>
      </c>
    </row>
    <row r="88" spans="1:3" ht="38.25" x14ac:dyDescent="0.25">
      <c r="A88" s="2" t="s">
        <v>43</v>
      </c>
      <c r="B88" s="2" t="s">
        <v>359</v>
      </c>
      <c r="C88" s="7" t="s">
        <v>360</v>
      </c>
    </row>
    <row r="89" spans="1:3" ht="25.5" x14ac:dyDescent="0.25">
      <c r="A89" s="2" t="s">
        <v>43</v>
      </c>
      <c r="B89" s="2" t="s">
        <v>361</v>
      </c>
      <c r="C89" s="7" t="s">
        <v>362</v>
      </c>
    </row>
    <row r="90" spans="1:3" ht="38.25" x14ac:dyDescent="0.25">
      <c r="A90" s="2" t="s">
        <v>43</v>
      </c>
      <c r="B90" s="2" t="s">
        <v>225</v>
      </c>
      <c r="C90" s="7" t="s">
        <v>363</v>
      </c>
    </row>
    <row r="91" spans="1:3" ht="38.25" x14ac:dyDescent="0.25">
      <c r="A91" s="2" t="s">
        <v>43</v>
      </c>
      <c r="B91" s="2" t="s">
        <v>364</v>
      </c>
      <c r="C91" s="7" t="s">
        <v>365</v>
      </c>
    </row>
    <row r="92" spans="1:3" ht="38.25" x14ac:dyDescent="0.25">
      <c r="A92" s="2" t="s">
        <v>43</v>
      </c>
      <c r="B92" s="2" t="s">
        <v>366</v>
      </c>
      <c r="C92" s="7" t="s">
        <v>367</v>
      </c>
    </row>
    <row r="93" spans="1:3" ht="38.25" x14ac:dyDescent="0.25">
      <c r="A93" s="2" t="s">
        <v>43</v>
      </c>
      <c r="B93" s="2" t="s">
        <v>368</v>
      </c>
      <c r="C93" s="7" t="s">
        <v>369</v>
      </c>
    </row>
    <row r="94" spans="1:3" ht="25.5" x14ac:dyDescent="0.25">
      <c r="A94" s="2" t="s">
        <v>43</v>
      </c>
      <c r="B94" s="2" t="s">
        <v>370</v>
      </c>
      <c r="C94" s="7" t="s">
        <v>371</v>
      </c>
    </row>
    <row r="95" spans="1:3" ht="25.5" x14ac:dyDescent="0.25">
      <c r="A95" s="2" t="s">
        <v>43</v>
      </c>
      <c r="B95" s="2" t="s">
        <v>372</v>
      </c>
      <c r="C95" s="7" t="s">
        <v>373</v>
      </c>
    </row>
    <row r="96" spans="1:3" ht="25.5" x14ac:dyDescent="0.25">
      <c r="A96" s="2" t="s">
        <v>43</v>
      </c>
      <c r="B96" s="2" t="s">
        <v>374</v>
      </c>
      <c r="C96" s="7" t="s">
        <v>375</v>
      </c>
    </row>
    <row r="97" spans="1:3" ht="38.25" x14ac:dyDescent="0.25">
      <c r="A97" s="2" t="s">
        <v>43</v>
      </c>
      <c r="B97" s="2" t="s">
        <v>376</v>
      </c>
      <c r="C97" s="7" t="s">
        <v>377</v>
      </c>
    </row>
    <row r="98" spans="1:3" ht="25.5" x14ac:dyDescent="0.25">
      <c r="A98" s="2" t="s">
        <v>43</v>
      </c>
      <c r="B98" s="2" t="s">
        <v>378</v>
      </c>
      <c r="C98" s="7" t="s">
        <v>379</v>
      </c>
    </row>
    <row r="99" spans="1:3" ht="51" x14ac:dyDescent="0.25">
      <c r="A99" s="2" t="s">
        <v>43</v>
      </c>
      <c r="B99" s="2" t="s">
        <v>380</v>
      </c>
      <c r="C99" s="7" t="s">
        <v>381</v>
      </c>
    </row>
    <row r="100" spans="1:3" ht="38.25" x14ac:dyDescent="0.25">
      <c r="A100" s="2" t="s">
        <v>43</v>
      </c>
      <c r="B100" s="2" t="s">
        <v>331</v>
      </c>
      <c r="C100" s="7" t="s">
        <v>382</v>
      </c>
    </row>
    <row r="101" spans="1:3" ht="25.5" x14ac:dyDescent="0.25">
      <c r="A101" s="2" t="s">
        <v>45</v>
      </c>
      <c r="B101" s="2" t="s">
        <v>383</v>
      </c>
      <c r="C101" s="7" t="s">
        <v>384</v>
      </c>
    </row>
    <row r="102" spans="1:3" ht="38.25" x14ac:dyDescent="0.25">
      <c r="A102" s="2" t="s">
        <v>45</v>
      </c>
      <c r="B102" s="2" t="s">
        <v>385</v>
      </c>
      <c r="C102" s="7" t="s">
        <v>386</v>
      </c>
    </row>
    <row r="103" spans="1:3" ht="25.5" x14ac:dyDescent="0.25">
      <c r="A103" s="2" t="s">
        <v>45</v>
      </c>
      <c r="B103" s="2" t="s">
        <v>387</v>
      </c>
      <c r="C103" s="7" t="s">
        <v>388</v>
      </c>
    </row>
    <row r="104" spans="1:3" ht="25.5" x14ac:dyDescent="0.25">
      <c r="A104" s="2" t="s">
        <v>45</v>
      </c>
      <c r="B104" s="2" t="s">
        <v>389</v>
      </c>
      <c r="C104" s="7" t="s">
        <v>390</v>
      </c>
    </row>
    <row r="105" spans="1:3" ht="51" x14ac:dyDescent="0.25">
      <c r="A105" s="2" t="s">
        <v>45</v>
      </c>
      <c r="B105" s="2" t="s">
        <v>391</v>
      </c>
      <c r="C105" s="7" t="s">
        <v>392</v>
      </c>
    </row>
    <row r="106" spans="1:3" ht="25.5" x14ac:dyDescent="0.25">
      <c r="A106" s="2" t="s">
        <v>45</v>
      </c>
      <c r="B106" s="2" t="s">
        <v>393</v>
      </c>
      <c r="C106" s="7" t="s">
        <v>394</v>
      </c>
    </row>
    <row r="107" spans="1:3" ht="51" x14ac:dyDescent="0.25">
      <c r="A107" s="2" t="s">
        <v>45</v>
      </c>
      <c r="B107" s="2" t="s">
        <v>395</v>
      </c>
      <c r="C107" s="7" t="s">
        <v>396</v>
      </c>
    </row>
    <row r="108" spans="1:3" ht="38.25" x14ac:dyDescent="0.25">
      <c r="A108" s="2" t="s">
        <v>45</v>
      </c>
      <c r="B108" s="2" t="s">
        <v>397</v>
      </c>
      <c r="C108" s="7" t="s">
        <v>398</v>
      </c>
    </row>
    <row r="109" spans="1:3" ht="38.25" x14ac:dyDescent="0.25">
      <c r="A109" s="2" t="s">
        <v>45</v>
      </c>
      <c r="B109" s="2" t="s">
        <v>399</v>
      </c>
      <c r="C109" s="7" t="s">
        <v>400</v>
      </c>
    </row>
    <row r="110" spans="1:3" ht="38.25" x14ac:dyDescent="0.25">
      <c r="A110" s="2" t="s">
        <v>45</v>
      </c>
      <c r="B110" s="2" t="s">
        <v>401</v>
      </c>
      <c r="C110" s="7" t="s">
        <v>402</v>
      </c>
    </row>
    <row r="111" spans="1:3" ht="25.5" x14ac:dyDescent="0.25">
      <c r="A111" s="2" t="s">
        <v>45</v>
      </c>
      <c r="B111" s="2" t="s">
        <v>403</v>
      </c>
      <c r="C111" s="7" t="s">
        <v>404</v>
      </c>
    </row>
    <row r="112" spans="1:3" x14ac:dyDescent="0.25">
      <c r="A112" s="2" t="s">
        <v>45</v>
      </c>
      <c r="B112" s="2" t="s">
        <v>209</v>
      </c>
      <c r="C112" s="7" t="s">
        <v>210</v>
      </c>
    </row>
    <row r="113" spans="1:3" ht="38.25" x14ac:dyDescent="0.25">
      <c r="A113" s="2" t="s">
        <v>45</v>
      </c>
      <c r="B113" s="2" t="s">
        <v>405</v>
      </c>
      <c r="C113" s="7" t="s">
        <v>406</v>
      </c>
    </row>
    <row r="114" spans="1:3" ht="25.5" x14ac:dyDescent="0.25">
      <c r="A114" s="2" t="s">
        <v>45</v>
      </c>
      <c r="B114" s="2" t="s">
        <v>407</v>
      </c>
      <c r="C114" s="7" t="s">
        <v>408</v>
      </c>
    </row>
    <row r="115" spans="1:3" x14ac:dyDescent="0.25">
      <c r="A115" s="2" t="s">
        <v>45</v>
      </c>
      <c r="B115" s="2" t="s">
        <v>409</v>
      </c>
      <c r="C115" s="7" t="s">
        <v>410</v>
      </c>
    </row>
    <row r="116" spans="1:3" x14ac:dyDescent="0.25">
      <c r="A116" s="2" t="s">
        <v>45</v>
      </c>
      <c r="B116" s="2" t="s">
        <v>411</v>
      </c>
      <c r="C116" s="7" t="s">
        <v>412</v>
      </c>
    </row>
    <row r="117" spans="1:3" x14ac:dyDescent="0.25">
      <c r="A117" s="2" t="s">
        <v>45</v>
      </c>
      <c r="B117" s="2" t="s">
        <v>413</v>
      </c>
      <c r="C117" s="7" t="s">
        <v>414</v>
      </c>
    </row>
    <row r="118" spans="1:3" x14ac:dyDescent="0.25">
      <c r="A118" s="2" t="s">
        <v>45</v>
      </c>
      <c r="B118" s="2" t="s">
        <v>415</v>
      </c>
      <c r="C118" s="7" t="s">
        <v>416</v>
      </c>
    </row>
    <row r="119" spans="1:3" ht="25.5" x14ac:dyDescent="0.25">
      <c r="A119" s="2" t="s">
        <v>45</v>
      </c>
      <c r="B119" s="2" t="s">
        <v>417</v>
      </c>
      <c r="C119" s="7" t="s">
        <v>418</v>
      </c>
    </row>
    <row r="120" spans="1:3" ht="38.25" x14ac:dyDescent="0.25">
      <c r="A120" s="2" t="s">
        <v>45</v>
      </c>
      <c r="B120" s="2" t="s">
        <v>292</v>
      </c>
      <c r="C120" s="7" t="s">
        <v>419</v>
      </c>
    </row>
    <row r="121" spans="1:3" ht="25.5" x14ac:dyDescent="0.25">
      <c r="A121" s="2" t="s">
        <v>45</v>
      </c>
      <c r="B121" s="2" t="s">
        <v>420</v>
      </c>
      <c r="C121" s="7" t="s">
        <v>421</v>
      </c>
    </row>
    <row r="122" spans="1:3" ht="51" x14ac:dyDescent="0.25">
      <c r="A122" s="2" t="s">
        <v>45</v>
      </c>
      <c r="B122" s="2" t="s">
        <v>422</v>
      </c>
      <c r="C122" s="7" t="s">
        <v>423</v>
      </c>
    </row>
    <row r="123" spans="1:3" ht="38.25" x14ac:dyDescent="0.25">
      <c r="A123" s="2" t="s">
        <v>45</v>
      </c>
      <c r="B123" s="2" t="s">
        <v>296</v>
      </c>
      <c r="C123" s="7" t="s">
        <v>424</v>
      </c>
    </row>
    <row r="124" spans="1:3" ht="38.25" x14ac:dyDescent="0.25">
      <c r="A124" s="2" t="s">
        <v>45</v>
      </c>
      <c r="B124" s="2" t="s">
        <v>425</v>
      </c>
      <c r="C124" s="7" t="s">
        <v>426</v>
      </c>
    </row>
    <row r="125" spans="1:3" ht="63.75" x14ac:dyDescent="0.25">
      <c r="A125" s="2" t="s">
        <v>45</v>
      </c>
      <c r="B125" s="2" t="s">
        <v>427</v>
      </c>
      <c r="C125" s="7" t="s">
        <v>428</v>
      </c>
    </row>
    <row r="126" spans="1:3" ht="38.25" x14ac:dyDescent="0.25">
      <c r="A126" s="2" t="s">
        <v>45</v>
      </c>
      <c r="B126" s="2" t="s">
        <v>429</v>
      </c>
      <c r="C126" s="7" t="s">
        <v>430</v>
      </c>
    </row>
    <row r="127" spans="1:3" ht="25.5" x14ac:dyDescent="0.25">
      <c r="A127" s="2" t="s">
        <v>45</v>
      </c>
      <c r="B127" s="2" t="s">
        <v>431</v>
      </c>
      <c r="C127" s="7" t="s">
        <v>432</v>
      </c>
    </row>
    <row r="128" spans="1:3" ht="25.5" x14ac:dyDescent="0.25">
      <c r="A128" s="2" t="s">
        <v>45</v>
      </c>
      <c r="B128" s="2" t="s">
        <v>433</v>
      </c>
      <c r="C128" s="7" t="s">
        <v>434</v>
      </c>
    </row>
    <row r="129" spans="1:3" ht="51" x14ac:dyDescent="0.25">
      <c r="A129" s="2" t="s">
        <v>45</v>
      </c>
      <c r="B129" s="2" t="s">
        <v>435</v>
      </c>
      <c r="C129" s="7" t="s">
        <v>436</v>
      </c>
    </row>
    <row r="130" spans="1:3" x14ac:dyDescent="0.25">
      <c r="A130" s="2" t="s">
        <v>47</v>
      </c>
      <c r="B130" s="2" t="s">
        <v>209</v>
      </c>
      <c r="C130" s="7" t="s">
        <v>210</v>
      </c>
    </row>
    <row r="131" spans="1:3" ht="25.5" x14ac:dyDescent="0.25">
      <c r="A131" s="2" t="s">
        <v>47</v>
      </c>
      <c r="B131" s="2" t="s">
        <v>437</v>
      </c>
      <c r="C131" s="7" t="s">
        <v>438</v>
      </c>
    </row>
    <row r="132" spans="1:3" ht="25.5" x14ac:dyDescent="0.25">
      <c r="A132" s="2" t="s">
        <v>47</v>
      </c>
      <c r="B132" s="2" t="s">
        <v>439</v>
      </c>
      <c r="C132" s="7" t="s">
        <v>440</v>
      </c>
    </row>
    <row r="133" spans="1:3" ht="25.5" x14ac:dyDescent="0.25">
      <c r="A133" s="2" t="s">
        <v>47</v>
      </c>
      <c r="B133" s="2" t="s">
        <v>441</v>
      </c>
      <c r="C133" s="7" t="s">
        <v>442</v>
      </c>
    </row>
    <row r="134" spans="1:3" ht="38.25" x14ac:dyDescent="0.25">
      <c r="A134" s="2" t="s">
        <v>47</v>
      </c>
      <c r="B134" s="2" t="s">
        <v>443</v>
      </c>
      <c r="C134" s="7" t="s">
        <v>444</v>
      </c>
    </row>
    <row r="135" spans="1:3" ht="38.25" x14ac:dyDescent="0.25">
      <c r="A135" s="2" t="s">
        <v>47</v>
      </c>
      <c r="B135" s="2" t="s">
        <v>296</v>
      </c>
      <c r="C135" s="7" t="s">
        <v>445</v>
      </c>
    </row>
    <row r="136" spans="1:3" ht="25.5" x14ac:dyDescent="0.25">
      <c r="A136" s="2" t="s">
        <v>47</v>
      </c>
      <c r="B136" s="2" t="s">
        <v>446</v>
      </c>
      <c r="C136" s="7" t="s">
        <v>447</v>
      </c>
    </row>
    <row r="137" spans="1:3" ht="25.5" x14ac:dyDescent="0.25">
      <c r="A137" s="2" t="s">
        <v>47</v>
      </c>
      <c r="B137" s="2" t="s">
        <v>448</v>
      </c>
      <c r="C137" s="7" t="s">
        <v>449</v>
      </c>
    </row>
    <row r="138" spans="1:3" ht="38.25" x14ac:dyDescent="0.25">
      <c r="A138" s="2" t="s">
        <v>47</v>
      </c>
      <c r="B138" s="2" t="s">
        <v>450</v>
      </c>
      <c r="C138" s="7" t="s">
        <v>451</v>
      </c>
    </row>
    <row r="139" spans="1:3" ht="25.5" x14ac:dyDescent="0.25">
      <c r="A139" s="2" t="s">
        <v>47</v>
      </c>
      <c r="B139" s="2" t="s">
        <v>452</v>
      </c>
      <c r="C139" s="7" t="s">
        <v>453</v>
      </c>
    </row>
    <row r="140" spans="1:3" ht="25.5" x14ac:dyDescent="0.25">
      <c r="A140" s="2" t="s">
        <v>47</v>
      </c>
      <c r="B140" s="2" t="s">
        <v>454</v>
      </c>
      <c r="C140" s="7" t="s">
        <v>455</v>
      </c>
    </row>
    <row r="141" spans="1:3" ht="25.5" x14ac:dyDescent="0.25">
      <c r="A141" s="2" t="s">
        <v>47</v>
      </c>
      <c r="B141" s="2" t="s">
        <v>456</v>
      </c>
      <c r="C141" s="7" t="s">
        <v>457</v>
      </c>
    </row>
    <row r="142" spans="1:3" ht="25.5" x14ac:dyDescent="0.25">
      <c r="A142" s="2" t="s">
        <v>47</v>
      </c>
      <c r="B142" s="2" t="s">
        <v>458</v>
      </c>
      <c r="C142" s="7" t="s">
        <v>459</v>
      </c>
    </row>
    <row r="143" spans="1:3" ht="25.5" x14ac:dyDescent="0.25">
      <c r="A143" s="2" t="s">
        <v>47</v>
      </c>
      <c r="B143" s="2" t="s">
        <v>460</v>
      </c>
      <c r="C143" s="7" t="s">
        <v>461</v>
      </c>
    </row>
    <row r="144" spans="1:3" ht="38.25" x14ac:dyDescent="0.25">
      <c r="A144" s="2" t="s">
        <v>47</v>
      </c>
      <c r="B144" s="2" t="s">
        <v>462</v>
      </c>
      <c r="C144" s="7" t="s">
        <v>463</v>
      </c>
    </row>
    <row r="145" spans="1:3" ht="38.25" x14ac:dyDescent="0.25">
      <c r="A145" s="2" t="s">
        <v>47</v>
      </c>
      <c r="B145" s="2" t="s">
        <v>464</v>
      </c>
      <c r="C145" s="7" t="s">
        <v>465</v>
      </c>
    </row>
    <row r="146" spans="1:3" ht="38.25" x14ac:dyDescent="0.25">
      <c r="A146" s="2" t="s">
        <v>47</v>
      </c>
      <c r="B146" s="2" t="s">
        <v>466</v>
      </c>
      <c r="C146" s="7" t="s">
        <v>467</v>
      </c>
    </row>
    <row r="147" spans="1:3" ht="25.5" x14ac:dyDescent="0.25">
      <c r="A147" s="2" t="s">
        <v>47</v>
      </c>
      <c r="B147" s="2" t="s">
        <v>468</v>
      </c>
      <c r="C147" s="7" t="s">
        <v>469</v>
      </c>
    </row>
    <row r="148" spans="1:3" ht="25.5" x14ac:dyDescent="0.25">
      <c r="A148" s="2" t="s">
        <v>47</v>
      </c>
      <c r="B148" s="2" t="s">
        <v>470</v>
      </c>
      <c r="C148" s="7" t="s">
        <v>471</v>
      </c>
    </row>
    <row r="149" spans="1:3" x14ac:dyDescent="0.25">
      <c r="A149" s="2" t="s">
        <v>49</v>
      </c>
      <c r="B149" s="2" t="s">
        <v>209</v>
      </c>
      <c r="C149" s="7" t="s">
        <v>210</v>
      </c>
    </row>
    <row r="150" spans="1:3" x14ac:dyDescent="0.25">
      <c r="A150" s="2" t="s">
        <v>49</v>
      </c>
      <c r="B150" s="2" t="s">
        <v>472</v>
      </c>
      <c r="C150" s="7" t="s">
        <v>473</v>
      </c>
    </row>
    <row r="151" spans="1:3" ht="25.5" x14ac:dyDescent="0.25">
      <c r="A151" s="2" t="s">
        <v>49</v>
      </c>
      <c r="B151" s="2" t="s">
        <v>474</v>
      </c>
      <c r="C151" s="7" t="s">
        <v>475</v>
      </c>
    </row>
    <row r="152" spans="1:3" ht="25.5" x14ac:dyDescent="0.25">
      <c r="A152" s="2" t="s">
        <v>49</v>
      </c>
      <c r="B152" s="2" t="s">
        <v>476</v>
      </c>
      <c r="C152" s="7" t="s">
        <v>477</v>
      </c>
    </row>
    <row r="153" spans="1:3" x14ac:dyDescent="0.25">
      <c r="A153" s="2" t="s">
        <v>49</v>
      </c>
      <c r="B153" s="2" t="s">
        <v>478</v>
      </c>
      <c r="C153" s="7" t="s">
        <v>479</v>
      </c>
    </row>
    <row r="154" spans="1:3" x14ac:dyDescent="0.25">
      <c r="A154" s="2" t="s">
        <v>49</v>
      </c>
      <c r="B154" s="2" t="s">
        <v>480</v>
      </c>
      <c r="C154" s="7" t="s">
        <v>481</v>
      </c>
    </row>
    <row r="155" spans="1:3" x14ac:dyDescent="0.25">
      <c r="A155" s="2" t="s">
        <v>49</v>
      </c>
      <c r="B155" s="2" t="s">
        <v>482</v>
      </c>
      <c r="C155" s="7" t="s">
        <v>483</v>
      </c>
    </row>
    <row r="156" spans="1:3" ht="25.5" x14ac:dyDescent="0.25">
      <c r="A156" s="2" t="s">
        <v>49</v>
      </c>
      <c r="B156" s="2" t="s">
        <v>484</v>
      </c>
      <c r="C156" s="7" t="s">
        <v>485</v>
      </c>
    </row>
    <row r="157" spans="1:3" x14ac:dyDescent="0.25">
      <c r="A157" s="2" t="s">
        <v>49</v>
      </c>
      <c r="B157" s="2" t="s">
        <v>486</v>
      </c>
      <c r="C157" s="7" t="s">
        <v>487</v>
      </c>
    </row>
    <row r="158" spans="1:3" ht="25.5" x14ac:dyDescent="0.25">
      <c r="A158" s="2" t="s">
        <v>49</v>
      </c>
      <c r="B158" s="2" t="s">
        <v>488</v>
      </c>
      <c r="C158" s="7" t="s">
        <v>489</v>
      </c>
    </row>
    <row r="159" spans="1:3" ht="25.5" x14ac:dyDescent="0.25">
      <c r="A159" s="2" t="s">
        <v>49</v>
      </c>
      <c r="B159" s="2" t="s">
        <v>319</v>
      </c>
      <c r="C159" s="7" t="s">
        <v>490</v>
      </c>
    </row>
    <row r="160" spans="1:3" ht="25.5" x14ac:dyDescent="0.25">
      <c r="A160" s="2" t="s">
        <v>49</v>
      </c>
      <c r="B160" s="2" t="s">
        <v>491</v>
      </c>
      <c r="C160" s="7" t="s">
        <v>492</v>
      </c>
    </row>
    <row r="161" spans="1:3" ht="25.5" x14ac:dyDescent="0.25">
      <c r="A161" s="2" t="s">
        <v>49</v>
      </c>
      <c r="B161" s="2" t="s">
        <v>493</v>
      </c>
      <c r="C161" s="7" t="s">
        <v>494</v>
      </c>
    </row>
    <row r="162" spans="1:3" ht="25.5" x14ac:dyDescent="0.25">
      <c r="A162" s="2" t="s">
        <v>49</v>
      </c>
      <c r="B162" s="2" t="s">
        <v>495</v>
      </c>
      <c r="C162" s="7" t="s">
        <v>496</v>
      </c>
    </row>
    <row r="163" spans="1:3" ht="38.25" x14ac:dyDescent="0.25">
      <c r="A163" s="2" t="s">
        <v>49</v>
      </c>
      <c r="B163" s="2" t="s">
        <v>497</v>
      </c>
      <c r="C163" s="7" t="s">
        <v>498</v>
      </c>
    </row>
    <row r="164" spans="1:3" ht="25.5" x14ac:dyDescent="0.25">
      <c r="A164" s="2" t="s">
        <v>49</v>
      </c>
      <c r="B164" s="2" t="s">
        <v>296</v>
      </c>
      <c r="C164" s="7" t="s">
        <v>499</v>
      </c>
    </row>
    <row r="165" spans="1:3" ht="25.5" x14ac:dyDescent="0.25">
      <c r="A165" s="2" t="s">
        <v>49</v>
      </c>
      <c r="B165" s="2" t="s">
        <v>500</v>
      </c>
      <c r="C165" s="7" t="s">
        <v>501</v>
      </c>
    </row>
    <row r="166" spans="1:3" ht="38.25" x14ac:dyDescent="0.25">
      <c r="A166" s="2" t="s">
        <v>49</v>
      </c>
      <c r="B166" s="2" t="s">
        <v>502</v>
      </c>
      <c r="C166" s="7" t="s">
        <v>503</v>
      </c>
    </row>
    <row r="167" spans="1:3" ht="25.5" x14ac:dyDescent="0.25">
      <c r="A167" s="2" t="s">
        <v>49</v>
      </c>
      <c r="B167" s="2" t="s">
        <v>504</v>
      </c>
      <c r="C167" s="7" t="s">
        <v>505</v>
      </c>
    </row>
    <row r="168" spans="1:3" x14ac:dyDescent="0.25">
      <c r="A168" s="2" t="s">
        <v>49</v>
      </c>
      <c r="B168" s="2" t="s">
        <v>403</v>
      </c>
      <c r="C168" s="7" t="s">
        <v>506</v>
      </c>
    </row>
    <row r="169" spans="1:3" ht="38.25" x14ac:dyDescent="0.25">
      <c r="A169" s="2" t="s">
        <v>49</v>
      </c>
      <c r="B169" s="2" t="s">
        <v>507</v>
      </c>
      <c r="C169" s="7" t="s">
        <v>508</v>
      </c>
    </row>
    <row r="170" spans="1:3" ht="25.5" x14ac:dyDescent="0.25">
      <c r="A170" s="2" t="s">
        <v>49</v>
      </c>
      <c r="B170" s="2" t="s">
        <v>509</v>
      </c>
      <c r="C170" s="7" t="s">
        <v>510</v>
      </c>
    </row>
    <row r="171" spans="1:3" x14ac:dyDescent="0.25">
      <c r="A171" s="2" t="s">
        <v>51</v>
      </c>
      <c r="B171" s="2" t="s">
        <v>209</v>
      </c>
      <c r="C171" s="7" t="s">
        <v>210</v>
      </c>
    </row>
    <row r="172" spans="1:3" x14ac:dyDescent="0.25">
      <c r="A172" s="2" t="s">
        <v>51</v>
      </c>
      <c r="B172" s="2" t="s">
        <v>472</v>
      </c>
      <c r="C172" s="7" t="s">
        <v>511</v>
      </c>
    </row>
    <row r="173" spans="1:3" ht="25.5" x14ac:dyDescent="0.25">
      <c r="A173" s="2" t="s">
        <v>51</v>
      </c>
      <c r="B173" s="2" t="s">
        <v>512</v>
      </c>
      <c r="C173" s="7" t="s">
        <v>513</v>
      </c>
    </row>
    <row r="174" spans="1:3" ht="38.25" x14ac:dyDescent="0.25">
      <c r="A174" s="2" t="s">
        <v>51</v>
      </c>
      <c r="B174" s="2" t="s">
        <v>514</v>
      </c>
      <c r="C174" s="7" t="s">
        <v>515</v>
      </c>
    </row>
    <row r="175" spans="1:3" ht="25.5" x14ac:dyDescent="0.25">
      <c r="A175" s="2" t="s">
        <v>51</v>
      </c>
      <c r="B175" s="2" t="s">
        <v>516</v>
      </c>
      <c r="C175" s="7" t="s">
        <v>517</v>
      </c>
    </row>
    <row r="176" spans="1:3" ht="25.5" x14ac:dyDescent="0.25">
      <c r="A176" s="2" t="s">
        <v>51</v>
      </c>
      <c r="B176" s="2" t="s">
        <v>518</v>
      </c>
      <c r="C176" s="7" t="s">
        <v>519</v>
      </c>
    </row>
    <row r="177" spans="1:3" ht="38.25" x14ac:dyDescent="0.25">
      <c r="A177" s="2" t="s">
        <v>51</v>
      </c>
      <c r="B177" s="2" t="s">
        <v>520</v>
      </c>
      <c r="C177" s="7" t="s">
        <v>521</v>
      </c>
    </row>
    <row r="178" spans="1:3" ht="25.5" x14ac:dyDescent="0.25">
      <c r="A178" s="2" t="s">
        <v>51</v>
      </c>
      <c r="B178" s="2" t="s">
        <v>223</v>
      </c>
      <c r="C178" s="7" t="s">
        <v>522</v>
      </c>
    </row>
    <row r="179" spans="1:3" ht="51" x14ac:dyDescent="0.25">
      <c r="A179" s="2" t="s">
        <v>51</v>
      </c>
      <c r="B179" s="2" t="s">
        <v>523</v>
      </c>
      <c r="C179" s="7" t="s">
        <v>524</v>
      </c>
    </row>
    <row r="180" spans="1:3" ht="25.5" x14ac:dyDescent="0.25">
      <c r="A180" s="2" t="s">
        <v>51</v>
      </c>
      <c r="B180" s="2" t="s">
        <v>525</v>
      </c>
      <c r="C180" s="7" t="s">
        <v>526</v>
      </c>
    </row>
    <row r="181" spans="1:3" ht="38.25" x14ac:dyDescent="0.25">
      <c r="A181" s="2" t="s">
        <v>51</v>
      </c>
      <c r="B181" s="2" t="s">
        <v>527</v>
      </c>
      <c r="C181" s="7" t="s">
        <v>528</v>
      </c>
    </row>
    <row r="182" spans="1:3" ht="25.5" x14ac:dyDescent="0.25">
      <c r="A182" s="2" t="s">
        <v>51</v>
      </c>
      <c r="B182" s="2" t="s">
        <v>267</v>
      </c>
      <c r="C182" s="7" t="s">
        <v>529</v>
      </c>
    </row>
    <row r="183" spans="1:3" x14ac:dyDescent="0.25">
      <c r="A183" s="2" t="s">
        <v>53</v>
      </c>
      <c r="B183" s="2" t="s">
        <v>209</v>
      </c>
      <c r="C183" s="7" t="s">
        <v>210</v>
      </c>
    </row>
    <row r="184" spans="1:3" x14ac:dyDescent="0.25">
      <c r="A184" s="2" t="s">
        <v>53</v>
      </c>
      <c r="B184" s="2" t="s">
        <v>472</v>
      </c>
      <c r="C184" s="7" t="s">
        <v>530</v>
      </c>
    </row>
    <row r="185" spans="1:3" ht="25.5" x14ac:dyDescent="0.25">
      <c r="A185" s="2" t="s">
        <v>53</v>
      </c>
      <c r="B185" s="2" t="s">
        <v>531</v>
      </c>
      <c r="C185" s="7" t="s">
        <v>532</v>
      </c>
    </row>
    <row r="186" spans="1:3" ht="25.5" x14ac:dyDescent="0.25">
      <c r="A186" s="2" t="s">
        <v>53</v>
      </c>
      <c r="B186" s="2" t="s">
        <v>533</v>
      </c>
      <c r="C186" s="7" t="s">
        <v>534</v>
      </c>
    </row>
    <row r="187" spans="1:3" ht="25.5" x14ac:dyDescent="0.25">
      <c r="A187" s="2" t="s">
        <v>53</v>
      </c>
      <c r="B187" s="2" t="s">
        <v>535</v>
      </c>
      <c r="C187" s="7" t="s">
        <v>536</v>
      </c>
    </row>
    <row r="188" spans="1:3" ht="25.5" x14ac:dyDescent="0.25">
      <c r="A188" s="2" t="s">
        <v>53</v>
      </c>
      <c r="B188" s="2" t="s">
        <v>537</v>
      </c>
      <c r="C188" s="7" t="s">
        <v>538</v>
      </c>
    </row>
    <row r="189" spans="1:3" ht="25.5" x14ac:dyDescent="0.25">
      <c r="A189" s="2" t="s">
        <v>53</v>
      </c>
      <c r="B189" s="2" t="s">
        <v>539</v>
      </c>
      <c r="C189" s="7" t="s">
        <v>540</v>
      </c>
    </row>
    <row r="190" spans="1:3" ht="25.5" x14ac:dyDescent="0.25">
      <c r="A190" s="2" t="s">
        <v>53</v>
      </c>
      <c r="B190" s="2" t="s">
        <v>541</v>
      </c>
      <c r="C190" s="7" t="s">
        <v>542</v>
      </c>
    </row>
    <row r="191" spans="1:3" ht="25.5" x14ac:dyDescent="0.25">
      <c r="A191" s="2" t="s">
        <v>53</v>
      </c>
      <c r="B191" s="2" t="s">
        <v>543</v>
      </c>
      <c r="C191" s="7" t="s">
        <v>544</v>
      </c>
    </row>
    <row r="192" spans="1:3" ht="25.5" x14ac:dyDescent="0.25">
      <c r="A192" s="2" t="s">
        <v>53</v>
      </c>
      <c r="B192" s="2" t="s">
        <v>545</v>
      </c>
      <c r="C192" s="7" t="s">
        <v>546</v>
      </c>
    </row>
    <row r="193" spans="1:3" ht="25.5" x14ac:dyDescent="0.25">
      <c r="A193" s="2" t="s">
        <v>53</v>
      </c>
      <c r="B193" s="2" t="s">
        <v>319</v>
      </c>
      <c r="C193" s="7" t="s">
        <v>547</v>
      </c>
    </row>
    <row r="194" spans="1:3" ht="25.5" x14ac:dyDescent="0.25">
      <c r="A194" s="2" t="s">
        <v>53</v>
      </c>
      <c r="B194" s="2" t="s">
        <v>223</v>
      </c>
      <c r="C194" s="7" t="s">
        <v>548</v>
      </c>
    </row>
    <row r="195" spans="1:3" ht="25.5" x14ac:dyDescent="0.25">
      <c r="A195" s="2" t="s">
        <v>53</v>
      </c>
      <c r="B195" s="2" t="s">
        <v>549</v>
      </c>
      <c r="C195" s="7" t="s">
        <v>550</v>
      </c>
    </row>
    <row r="196" spans="1:3" ht="63.75" x14ac:dyDescent="0.25">
      <c r="A196" s="2" t="s">
        <v>53</v>
      </c>
      <c r="B196" s="2" t="s">
        <v>551</v>
      </c>
      <c r="C196" s="7" t="s">
        <v>552</v>
      </c>
    </row>
    <row r="197" spans="1:3" ht="38.25" x14ac:dyDescent="0.25">
      <c r="A197" s="2" t="s">
        <v>53</v>
      </c>
      <c r="B197" s="2" t="s">
        <v>488</v>
      </c>
      <c r="C197" s="7" t="s">
        <v>553</v>
      </c>
    </row>
    <row r="198" spans="1:3" ht="25.5" x14ac:dyDescent="0.25">
      <c r="A198" s="2" t="s">
        <v>53</v>
      </c>
      <c r="B198" s="2" t="s">
        <v>554</v>
      </c>
      <c r="C198" s="7" t="s">
        <v>555</v>
      </c>
    </row>
    <row r="199" spans="1:3" ht="102" x14ac:dyDescent="0.25">
      <c r="A199" s="2" t="s">
        <v>53</v>
      </c>
      <c r="B199" s="2" t="s">
        <v>556</v>
      </c>
      <c r="C199" s="7" t="s">
        <v>557</v>
      </c>
    </row>
    <row r="200" spans="1:3" ht="25.5" x14ac:dyDescent="0.25">
      <c r="A200" s="2" t="s">
        <v>53</v>
      </c>
      <c r="B200" s="2" t="s">
        <v>267</v>
      </c>
      <c r="C200" s="7" t="s">
        <v>558</v>
      </c>
    </row>
    <row r="201" spans="1:3" ht="38.25" x14ac:dyDescent="0.25">
      <c r="A201" s="2" t="s">
        <v>53</v>
      </c>
      <c r="B201" s="2" t="s">
        <v>559</v>
      </c>
      <c r="C201" s="7" t="s">
        <v>560</v>
      </c>
    </row>
    <row r="202" spans="1:3" x14ac:dyDescent="0.25">
      <c r="A202" s="2" t="s">
        <v>55</v>
      </c>
      <c r="B202" s="2" t="s">
        <v>209</v>
      </c>
      <c r="C202" s="7" t="s">
        <v>210</v>
      </c>
    </row>
    <row r="203" spans="1:3" x14ac:dyDescent="0.25">
      <c r="A203" s="2" t="s">
        <v>55</v>
      </c>
      <c r="B203" s="2" t="s">
        <v>472</v>
      </c>
      <c r="C203" s="7" t="s">
        <v>511</v>
      </c>
    </row>
    <row r="204" spans="1:3" ht="25.5" x14ac:dyDescent="0.25">
      <c r="A204" s="2" t="s">
        <v>55</v>
      </c>
      <c r="B204" s="2" t="s">
        <v>561</v>
      </c>
      <c r="C204" s="7" t="s">
        <v>562</v>
      </c>
    </row>
    <row r="205" spans="1:3" x14ac:dyDescent="0.25">
      <c r="A205" s="2" t="s">
        <v>55</v>
      </c>
      <c r="B205" s="2" t="s">
        <v>563</v>
      </c>
      <c r="C205" s="7" t="s">
        <v>564</v>
      </c>
    </row>
    <row r="206" spans="1:3" x14ac:dyDescent="0.25">
      <c r="A206" s="2" t="s">
        <v>55</v>
      </c>
      <c r="B206" s="2" t="s">
        <v>565</v>
      </c>
      <c r="C206" s="7" t="s">
        <v>566</v>
      </c>
    </row>
    <row r="207" spans="1:3" x14ac:dyDescent="0.25">
      <c r="A207" s="2" t="s">
        <v>55</v>
      </c>
      <c r="B207" s="2" t="s">
        <v>567</v>
      </c>
      <c r="C207" s="7" t="s">
        <v>568</v>
      </c>
    </row>
    <row r="208" spans="1:3" ht="25.5" x14ac:dyDescent="0.25">
      <c r="A208" s="2" t="s">
        <v>55</v>
      </c>
      <c r="B208" s="2" t="s">
        <v>569</v>
      </c>
      <c r="C208" s="7" t="s">
        <v>570</v>
      </c>
    </row>
    <row r="209" spans="1:3" ht="25.5" x14ac:dyDescent="0.25">
      <c r="A209" s="2" t="s">
        <v>55</v>
      </c>
      <c r="B209" s="2" t="s">
        <v>571</v>
      </c>
      <c r="C209" s="7" t="s">
        <v>572</v>
      </c>
    </row>
    <row r="210" spans="1:3" x14ac:dyDescent="0.25">
      <c r="A210" s="2" t="s">
        <v>55</v>
      </c>
      <c r="B210" s="2" t="s">
        <v>573</v>
      </c>
      <c r="C210" s="7" t="s">
        <v>574</v>
      </c>
    </row>
    <row r="211" spans="1:3" x14ac:dyDescent="0.25">
      <c r="A211" s="2" t="s">
        <v>55</v>
      </c>
      <c r="B211" s="2" t="s">
        <v>223</v>
      </c>
      <c r="C211" s="7" t="s">
        <v>575</v>
      </c>
    </row>
    <row r="212" spans="1:3" ht="25.5" x14ac:dyDescent="0.25">
      <c r="A212" s="2" t="s">
        <v>55</v>
      </c>
      <c r="B212" s="2" t="s">
        <v>292</v>
      </c>
      <c r="C212" s="7" t="s">
        <v>576</v>
      </c>
    </row>
    <row r="213" spans="1:3" ht="51" x14ac:dyDescent="0.25">
      <c r="A213" s="2" t="s">
        <v>55</v>
      </c>
      <c r="B213" s="2" t="s">
        <v>577</v>
      </c>
      <c r="C213" s="7" t="s">
        <v>578</v>
      </c>
    </row>
    <row r="214" spans="1:3" ht="38.25" x14ac:dyDescent="0.25">
      <c r="A214" s="2" t="s">
        <v>55</v>
      </c>
      <c r="B214" s="2" t="s">
        <v>579</v>
      </c>
      <c r="C214" s="7" t="s">
        <v>580</v>
      </c>
    </row>
    <row r="215" spans="1:3" ht="25.5" x14ac:dyDescent="0.25">
      <c r="A215" s="2" t="s">
        <v>55</v>
      </c>
      <c r="B215" s="2" t="s">
        <v>267</v>
      </c>
      <c r="C215" s="7" t="s">
        <v>581</v>
      </c>
    </row>
    <row r="216" spans="1:3" ht="25.5" x14ac:dyDescent="0.25">
      <c r="A216" s="2" t="s">
        <v>55</v>
      </c>
      <c r="B216" s="2" t="s">
        <v>331</v>
      </c>
      <c r="C216" s="7" t="s">
        <v>582</v>
      </c>
    </row>
    <row r="217" spans="1:3" ht="25.5" x14ac:dyDescent="0.25">
      <c r="A217" s="2" t="s">
        <v>55</v>
      </c>
      <c r="B217" s="2" t="s">
        <v>583</v>
      </c>
      <c r="C217" s="7" t="s">
        <v>584</v>
      </c>
    </row>
    <row r="218" spans="1:3" ht="25.5" x14ac:dyDescent="0.25">
      <c r="A218" s="2" t="s">
        <v>55</v>
      </c>
      <c r="B218" s="2" t="s">
        <v>585</v>
      </c>
      <c r="C218" s="7" t="s">
        <v>586</v>
      </c>
    </row>
    <row r="219" spans="1:3" x14ac:dyDescent="0.25">
      <c r="A219" s="2" t="s">
        <v>55</v>
      </c>
      <c r="B219" s="2" t="s">
        <v>587</v>
      </c>
      <c r="C219" s="7" t="s">
        <v>588</v>
      </c>
    </row>
    <row r="220" spans="1:3" x14ac:dyDescent="0.25">
      <c r="A220" s="2" t="s">
        <v>57</v>
      </c>
      <c r="B220" s="2" t="s">
        <v>209</v>
      </c>
      <c r="C220" s="7" t="s">
        <v>210</v>
      </c>
    </row>
    <row r="221" spans="1:3" x14ac:dyDescent="0.25">
      <c r="A221" s="2" t="s">
        <v>57</v>
      </c>
      <c r="B221" s="2" t="s">
        <v>472</v>
      </c>
      <c r="C221" s="7" t="s">
        <v>589</v>
      </c>
    </row>
    <row r="222" spans="1:3" ht="38.25" x14ac:dyDescent="0.25">
      <c r="A222" s="2" t="s">
        <v>57</v>
      </c>
      <c r="B222" s="2" t="s">
        <v>590</v>
      </c>
      <c r="C222" s="7" t="s">
        <v>591</v>
      </c>
    </row>
    <row r="223" spans="1:3" ht="38.25" x14ac:dyDescent="0.25">
      <c r="A223" s="2" t="s">
        <v>57</v>
      </c>
      <c r="B223" s="2" t="s">
        <v>592</v>
      </c>
      <c r="C223" s="7" t="s">
        <v>593</v>
      </c>
    </row>
    <row r="224" spans="1:3" x14ac:dyDescent="0.25">
      <c r="A224" s="2" t="s">
        <v>57</v>
      </c>
      <c r="B224" s="2" t="s">
        <v>594</v>
      </c>
      <c r="C224" s="7" t="s">
        <v>595</v>
      </c>
    </row>
    <row r="225" spans="1:3" x14ac:dyDescent="0.25">
      <c r="A225" s="2" t="s">
        <v>57</v>
      </c>
      <c r="B225" s="2" t="s">
        <v>596</v>
      </c>
      <c r="C225" s="7" t="s">
        <v>597</v>
      </c>
    </row>
    <row r="226" spans="1:3" ht="38.25" x14ac:dyDescent="0.25">
      <c r="A226" s="2" t="s">
        <v>57</v>
      </c>
      <c r="B226" s="2" t="s">
        <v>598</v>
      </c>
      <c r="C226" s="7" t="s">
        <v>599</v>
      </c>
    </row>
    <row r="227" spans="1:3" x14ac:dyDescent="0.25">
      <c r="A227" s="2" t="s">
        <v>57</v>
      </c>
      <c r="B227" s="2" t="s">
        <v>600</v>
      </c>
      <c r="C227" s="7" t="s">
        <v>601</v>
      </c>
    </row>
    <row r="228" spans="1:3" ht="25.5" x14ac:dyDescent="0.25">
      <c r="A228" s="2" t="s">
        <v>57</v>
      </c>
      <c r="B228" s="2" t="s">
        <v>602</v>
      </c>
      <c r="C228" s="7" t="s">
        <v>603</v>
      </c>
    </row>
    <row r="229" spans="1:3" ht="38.25" x14ac:dyDescent="0.25">
      <c r="A229" s="2" t="s">
        <v>57</v>
      </c>
      <c r="B229" s="2" t="s">
        <v>604</v>
      </c>
      <c r="C229" s="7" t="s">
        <v>605</v>
      </c>
    </row>
    <row r="230" spans="1:3" ht="38.25" x14ac:dyDescent="0.25">
      <c r="A230" s="2" t="s">
        <v>57</v>
      </c>
      <c r="B230" s="2" t="s">
        <v>606</v>
      </c>
      <c r="C230" s="7" t="s">
        <v>607</v>
      </c>
    </row>
    <row r="231" spans="1:3" ht="51" x14ac:dyDescent="0.25">
      <c r="A231" s="2" t="s">
        <v>57</v>
      </c>
      <c r="B231" s="2" t="s">
        <v>608</v>
      </c>
      <c r="C231" s="7" t="s">
        <v>609</v>
      </c>
    </row>
    <row r="232" spans="1:3" ht="38.25" x14ac:dyDescent="0.25">
      <c r="A232" s="2" t="s">
        <v>57</v>
      </c>
      <c r="B232" s="2" t="s">
        <v>610</v>
      </c>
      <c r="C232" s="7" t="s">
        <v>611</v>
      </c>
    </row>
    <row r="233" spans="1:3" ht="25.5" x14ac:dyDescent="0.25">
      <c r="A233" s="2" t="s">
        <v>57</v>
      </c>
      <c r="B233" s="2" t="s">
        <v>331</v>
      </c>
      <c r="C233" s="7" t="s">
        <v>612</v>
      </c>
    </row>
    <row r="234" spans="1:3" x14ac:dyDescent="0.25">
      <c r="A234" s="2" t="s">
        <v>59</v>
      </c>
      <c r="B234" s="2" t="s">
        <v>209</v>
      </c>
      <c r="C234" s="7" t="s">
        <v>210</v>
      </c>
    </row>
    <row r="235" spans="1:3" x14ac:dyDescent="0.25">
      <c r="A235" s="2" t="s">
        <v>59</v>
      </c>
      <c r="B235" s="2" t="s">
        <v>613</v>
      </c>
      <c r="C235" s="7" t="s">
        <v>614</v>
      </c>
    </row>
    <row r="236" spans="1:3" ht="38.25" x14ac:dyDescent="0.25">
      <c r="A236" s="2" t="s">
        <v>59</v>
      </c>
      <c r="B236" s="2" t="s">
        <v>615</v>
      </c>
      <c r="C236" s="7" t="s">
        <v>616</v>
      </c>
    </row>
    <row r="237" spans="1:3" ht="38.25" x14ac:dyDescent="0.25">
      <c r="A237" s="2" t="s">
        <v>59</v>
      </c>
      <c r="B237" s="2" t="s">
        <v>617</v>
      </c>
      <c r="C237" s="7" t="s">
        <v>618</v>
      </c>
    </row>
    <row r="238" spans="1:3" ht="38.25" x14ac:dyDescent="0.25">
      <c r="A238" s="2" t="s">
        <v>59</v>
      </c>
      <c r="B238" s="2" t="s">
        <v>619</v>
      </c>
      <c r="C238" s="7" t="s">
        <v>620</v>
      </c>
    </row>
    <row r="239" spans="1:3" ht="38.25" x14ac:dyDescent="0.25">
      <c r="A239" s="2" t="s">
        <v>59</v>
      </c>
      <c r="B239" s="2" t="s">
        <v>621</v>
      </c>
      <c r="C239" s="7" t="s">
        <v>622</v>
      </c>
    </row>
    <row r="240" spans="1:3" ht="38.25" x14ac:dyDescent="0.25">
      <c r="A240" s="2" t="s">
        <v>59</v>
      </c>
      <c r="B240" s="2" t="s">
        <v>623</v>
      </c>
      <c r="C240" s="7" t="s">
        <v>624</v>
      </c>
    </row>
    <row r="241" spans="1:3" ht="51" x14ac:dyDescent="0.25">
      <c r="A241" s="2" t="s">
        <v>59</v>
      </c>
      <c r="B241" s="2" t="s">
        <v>625</v>
      </c>
      <c r="C241" s="7" t="s">
        <v>626</v>
      </c>
    </row>
    <row r="242" spans="1:3" ht="38.25" x14ac:dyDescent="0.25">
      <c r="A242" s="2" t="s">
        <v>59</v>
      </c>
      <c r="B242" s="2" t="s">
        <v>627</v>
      </c>
      <c r="C242" s="7" t="s">
        <v>628</v>
      </c>
    </row>
    <row r="243" spans="1:3" ht="25.5" x14ac:dyDescent="0.25">
      <c r="A243" s="2" t="s">
        <v>59</v>
      </c>
      <c r="B243" s="2" t="s">
        <v>629</v>
      </c>
      <c r="C243" s="7" t="s">
        <v>630</v>
      </c>
    </row>
    <row r="244" spans="1:3" ht="38.25" x14ac:dyDescent="0.25">
      <c r="A244" s="2" t="s">
        <v>59</v>
      </c>
      <c r="B244" s="2" t="s">
        <v>631</v>
      </c>
      <c r="C244" s="7" t="s">
        <v>632</v>
      </c>
    </row>
    <row r="245" spans="1:3" ht="38.25" x14ac:dyDescent="0.25">
      <c r="A245" s="2" t="s">
        <v>59</v>
      </c>
      <c r="B245" s="2" t="s">
        <v>633</v>
      </c>
      <c r="C245" s="7" t="s">
        <v>634</v>
      </c>
    </row>
    <row r="246" spans="1:3" ht="38.25" x14ac:dyDescent="0.25">
      <c r="A246" s="2" t="s">
        <v>59</v>
      </c>
      <c r="B246" s="2" t="s">
        <v>635</v>
      </c>
      <c r="C246" s="7" t="s">
        <v>636</v>
      </c>
    </row>
    <row r="247" spans="1:3" ht="38.25" x14ac:dyDescent="0.25">
      <c r="A247" s="2" t="s">
        <v>59</v>
      </c>
      <c r="B247" s="2" t="s">
        <v>637</v>
      </c>
      <c r="C247" s="7" t="s">
        <v>638</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ReadMe</vt:lpstr>
      <vt:lpstr>Weights</vt:lpstr>
      <vt:lpstr>Amenity Matrix</vt:lpstr>
      <vt:lpstr>Comparison</vt:lpstr>
      <vt:lpstr>Market</vt:lpstr>
      <vt:lpstr>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Marcus Such</cp:lastModifiedBy>
  <dcterms:created xsi:type="dcterms:W3CDTF">2026-08-18T00:42:32Z</dcterms:created>
  <dcterms:modified xsi:type="dcterms:W3CDTF">2026-08-18T00:42:44Z</dcterms:modified>
</cp:coreProperties>
</file>